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a\Desktop\ROZPOČTY\DPS Skalice\Podlahy koupelen\"/>
    </mc:Choice>
  </mc:AlternateContent>
  <xr:revisionPtr revIDLastSave="0" documentId="8_{1958505A-7580-46C6-B364-625ED790B2F5}" xr6:coauthVersionLast="45" xr6:coauthVersionMax="45" xr10:uidLastSave="{00000000-0000-0000-0000-000000000000}"/>
  <bookViews>
    <workbookView xWindow="3540" yWindow="0" windowWidth="12960" windowHeight="16905" xr2:uid="{01BBF788-D721-4EA9-BB19-8F3038173A49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Položky!$A$1:$G$102</definedName>
    <definedName name="_xlnm.Print_Area" localSheetId="1">Rekapitulace!$A$1:$I$29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01" i="3"/>
  <c r="BD101" i="3"/>
  <c r="BC101" i="3"/>
  <c r="BB101" i="3"/>
  <c r="G101" i="3"/>
  <c r="BA101" i="3" s="1"/>
  <c r="BE100" i="3"/>
  <c r="BD100" i="3"/>
  <c r="BC100" i="3"/>
  <c r="BB100" i="3"/>
  <c r="BA100" i="3"/>
  <c r="G100" i="3"/>
  <c r="BE99" i="3"/>
  <c r="BD99" i="3"/>
  <c r="BC99" i="3"/>
  <c r="BB99" i="3"/>
  <c r="G99" i="3"/>
  <c r="BA99" i="3" s="1"/>
  <c r="BE98" i="3"/>
  <c r="BD98" i="3"/>
  <c r="BC98" i="3"/>
  <c r="BB98" i="3"/>
  <c r="BA98" i="3"/>
  <c r="G98" i="3"/>
  <c r="BE97" i="3"/>
  <c r="BD97" i="3"/>
  <c r="BC97" i="3"/>
  <c r="BB97" i="3"/>
  <c r="G97" i="3"/>
  <c r="BA97" i="3" s="1"/>
  <c r="BE96" i="3"/>
  <c r="BD96" i="3"/>
  <c r="BC96" i="3"/>
  <c r="BB96" i="3"/>
  <c r="BA96" i="3"/>
  <c r="G96" i="3"/>
  <c r="BE95" i="3"/>
  <c r="BD95" i="3"/>
  <c r="BC95" i="3"/>
  <c r="BB95" i="3"/>
  <c r="G95" i="3"/>
  <c r="BA95" i="3" s="1"/>
  <c r="BE93" i="3"/>
  <c r="BE102" i="3" s="1"/>
  <c r="I14" i="2" s="1"/>
  <c r="BD93" i="3"/>
  <c r="BC93" i="3"/>
  <c r="BC102" i="3" s="1"/>
  <c r="G14" i="2" s="1"/>
  <c r="BB93" i="3"/>
  <c r="BA93" i="3"/>
  <c r="G93" i="3"/>
  <c r="G102" i="3" s="1"/>
  <c r="B14" i="2"/>
  <c r="A14" i="2"/>
  <c r="BD102" i="3"/>
  <c r="H14" i="2" s="1"/>
  <c r="BB102" i="3"/>
  <c r="F14" i="2" s="1"/>
  <c r="C102" i="3"/>
  <c r="BE90" i="3"/>
  <c r="BD90" i="3"/>
  <c r="BC90" i="3"/>
  <c r="BB90" i="3"/>
  <c r="BA90" i="3"/>
  <c r="G90" i="3"/>
  <c r="BE86" i="3"/>
  <c r="BD86" i="3"/>
  <c r="BC86" i="3"/>
  <c r="BB86" i="3"/>
  <c r="BA86" i="3"/>
  <c r="G86" i="3"/>
  <c r="BE83" i="3"/>
  <c r="BD83" i="3"/>
  <c r="BC83" i="3"/>
  <c r="BB83" i="3"/>
  <c r="BA83" i="3"/>
  <c r="G83" i="3"/>
  <c r="BE82" i="3"/>
  <c r="BE91" i="3" s="1"/>
  <c r="I13" i="2" s="1"/>
  <c r="BD82" i="3"/>
  <c r="BC82" i="3"/>
  <c r="BC91" i="3" s="1"/>
  <c r="G13" i="2" s="1"/>
  <c r="BB82" i="3"/>
  <c r="BB91" i="3" s="1"/>
  <c r="F13" i="2" s="1"/>
  <c r="BA82" i="3"/>
  <c r="BA91" i="3" s="1"/>
  <c r="E13" i="2" s="1"/>
  <c r="G82" i="3"/>
  <c r="B13" i="2"/>
  <c r="A13" i="2"/>
  <c r="BD91" i="3"/>
  <c r="H13" i="2" s="1"/>
  <c r="G91" i="3"/>
  <c r="C91" i="3"/>
  <c r="BE79" i="3"/>
  <c r="BD79" i="3"/>
  <c r="BD80" i="3" s="1"/>
  <c r="H12" i="2" s="1"/>
  <c r="BC79" i="3"/>
  <c r="BA79" i="3"/>
  <c r="G79" i="3"/>
  <c r="BB79" i="3" s="1"/>
  <c r="BE77" i="3"/>
  <c r="BE80" i="3" s="1"/>
  <c r="I12" i="2" s="1"/>
  <c r="BD77" i="3"/>
  <c r="BC77" i="3"/>
  <c r="BC80" i="3" s="1"/>
  <c r="G12" i="2" s="1"/>
  <c r="BA77" i="3"/>
  <c r="G77" i="3"/>
  <c r="BB77" i="3" s="1"/>
  <c r="BB80" i="3" s="1"/>
  <c r="F12" i="2" s="1"/>
  <c r="B12" i="2"/>
  <c r="A12" i="2"/>
  <c r="BA80" i="3"/>
  <c r="E12" i="2" s="1"/>
  <c r="C80" i="3"/>
  <c r="BE74" i="3"/>
  <c r="BD74" i="3"/>
  <c r="BC74" i="3"/>
  <c r="BB74" i="3"/>
  <c r="BA74" i="3"/>
  <c r="G74" i="3"/>
  <c r="BE72" i="3"/>
  <c r="BD72" i="3"/>
  <c r="BC72" i="3"/>
  <c r="BB72" i="3"/>
  <c r="BA72" i="3"/>
  <c r="G72" i="3"/>
  <c r="BE69" i="3"/>
  <c r="BD69" i="3"/>
  <c r="BC69" i="3"/>
  <c r="BB69" i="3"/>
  <c r="BA69" i="3"/>
  <c r="G69" i="3"/>
  <c r="BE67" i="3"/>
  <c r="BD67" i="3"/>
  <c r="BC67" i="3"/>
  <c r="BB67" i="3"/>
  <c r="BA67" i="3"/>
  <c r="G67" i="3"/>
  <c r="BE65" i="3"/>
  <c r="BD65" i="3"/>
  <c r="BC65" i="3"/>
  <c r="BB65" i="3"/>
  <c r="BA65" i="3"/>
  <c r="G65" i="3"/>
  <c r="BE62" i="3"/>
  <c r="BD62" i="3"/>
  <c r="BC62" i="3"/>
  <c r="BB62" i="3"/>
  <c r="BA62" i="3"/>
  <c r="G62" i="3"/>
  <c r="BE60" i="3"/>
  <c r="BE75" i="3" s="1"/>
  <c r="I11" i="2" s="1"/>
  <c r="BD60" i="3"/>
  <c r="BC60" i="3"/>
  <c r="BB60" i="3"/>
  <c r="BA60" i="3"/>
  <c r="BA75" i="3" s="1"/>
  <c r="E11" i="2" s="1"/>
  <c r="G60" i="3"/>
  <c r="G75" i="3" s="1"/>
  <c r="B11" i="2"/>
  <c r="A11" i="2"/>
  <c r="BD75" i="3"/>
  <c r="H11" i="2" s="1"/>
  <c r="BC75" i="3"/>
  <c r="G11" i="2" s="1"/>
  <c r="BB75" i="3"/>
  <c r="F11" i="2" s="1"/>
  <c r="C75" i="3"/>
  <c r="BE57" i="3"/>
  <c r="BD57" i="3"/>
  <c r="BC57" i="3"/>
  <c r="BB57" i="3"/>
  <c r="BA57" i="3"/>
  <c r="G57" i="3"/>
  <c r="BE53" i="3"/>
  <c r="BD53" i="3"/>
  <c r="BC53" i="3"/>
  <c r="BB53" i="3"/>
  <c r="BA53" i="3"/>
  <c r="G53" i="3"/>
  <c r="BE50" i="3"/>
  <c r="BD50" i="3"/>
  <c r="BC50" i="3"/>
  <c r="BB50" i="3"/>
  <c r="BA50" i="3"/>
  <c r="G50" i="3"/>
  <c r="BE47" i="3"/>
  <c r="BD47" i="3"/>
  <c r="BC47" i="3"/>
  <c r="BB47" i="3"/>
  <c r="BA47" i="3"/>
  <c r="G47" i="3"/>
  <c r="BE45" i="3"/>
  <c r="BD45" i="3"/>
  <c r="BC45" i="3"/>
  <c r="BB45" i="3"/>
  <c r="BA45" i="3"/>
  <c r="G45" i="3"/>
  <c r="BE37" i="3"/>
  <c r="BD37" i="3"/>
  <c r="BC37" i="3"/>
  <c r="BB37" i="3"/>
  <c r="BA37" i="3"/>
  <c r="G37" i="3"/>
  <c r="BE34" i="3"/>
  <c r="BD34" i="3"/>
  <c r="BC34" i="3"/>
  <c r="BB34" i="3"/>
  <c r="BA34" i="3"/>
  <c r="G34" i="3"/>
  <c r="BE31" i="3"/>
  <c r="BD31" i="3"/>
  <c r="BC31" i="3"/>
  <c r="BC58" i="3" s="1"/>
  <c r="G10" i="2" s="1"/>
  <c r="BB31" i="3"/>
  <c r="BA31" i="3"/>
  <c r="G31" i="3"/>
  <c r="BE27" i="3"/>
  <c r="BD27" i="3"/>
  <c r="BD58" i="3" s="1"/>
  <c r="H10" i="2" s="1"/>
  <c r="BC27" i="3"/>
  <c r="BB27" i="3"/>
  <c r="BB58" i="3" s="1"/>
  <c r="F10" i="2" s="1"/>
  <c r="BA27" i="3"/>
  <c r="BA58" i="3" s="1"/>
  <c r="E10" i="2" s="1"/>
  <c r="G27" i="3"/>
  <c r="B10" i="2"/>
  <c r="A10" i="2"/>
  <c r="BE58" i="3"/>
  <c r="I10" i="2" s="1"/>
  <c r="G58" i="3"/>
  <c r="C58" i="3"/>
  <c r="BE24" i="3"/>
  <c r="BD24" i="3"/>
  <c r="BC24" i="3"/>
  <c r="BA24" i="3"/>
  <c r="G24" i="3"/>
  <c r="BB24" i="3" s="1"/>
  <c r="BE23" i="3"/>
  <c r="BD23" i="3"/>
  <c r="BD25" i="3" s="1"/>
  <c r="H9" i="2" s="1"/>
  <c r="BC23" i="3"/>
  <c r="BA23" i="3"/>
  <c r="G23" i="3"/>
  <c r="BB23" i="3" s="1"/>
  <c r="BE22" i="3"/>
  <c r="BE25" i="3" s="1"/>
  <c r="I9" i="2" s="1"/>
  <c r="BD22" i="3"/>
  <c r="BC22" i="3"/>
  <c r="BC25" i="3" s="1"/>
  <c r="G9" i="2" s="1"/>
  <c r="BA22" i="3"/>
  <c r="G22" i="3"/>
  <c r="BB22" i="3" s="1"/>
  <c r="B9" i="2"/>
  <c r="A9" i="2"/>
  <c r="BA25" i="3"/>
  <c r="E9" i="2" s="1"/>
  <c r="C25" i="3"/>
  <c r="BE19" i="3"/>
  <c r="BD19" i="3"/>
  <c r="BC19" i="3"/>
  <c r="BB19" i="3"/>
  <c r="BA19" i="3"/>
  <c r="G19" i="3"/>
  <c r="BE18" i="3"/>
  <c r="BD18" i="3"/>
  <c r="BC18" i="3"/>
  <c r="BB18" i="3"/>
  <c r="BA18" i="3"/>
  <c r="G18" i="3"/>
  <c r="BE17" i="3"/>
  <c r="BD17" i="3"/>
  <c r="BC17" i="3"/>
  <c r="BB17" i="3"/>
  <c r="BA17" i="3"/>
  <c r="G17" i="3"/>
  <c r="BE16" i="3"/>
  <c r="BD16" i="3"/>
  <c r="BC16" i="3"/>
  <c r="BB16" i="3"/>
  <c r="BA16" i="3"/>
  <c r="G16" i="3"/>
  <c r="BE15" i="3"/>
  <c r="BD15" i="3"/>
  <c r="BC15" i="3"/>
  <c r="BB15" i="3"/>
  <c r="BA15" i="3"/>
  <c r="G15" i="3"/>
  <c r="BE14" i="3"/>
  <c r="BD14" i="3"/>
  <c r="BC14" i="3"/>
  <c r="BB14" i="3"/>
  <c r="BA14" i="3"/>
  <c r="G14" i="3"/>
  <c r="BE13" i="3"/>
  <c r="BD13" i="3"/>
  <c r="BC13" i="3"/>
  <c r="BB13" i="3"/>
  <c r="BA13" i="3"/>
  <c r="BA20" i="3" s="1"/>
  <c r="E8" i="2" s="1"/>
  <c r="G13" i="3"/>
  <c r="BE12" i="3"/>
  <c r="BE20" i="3" s="1"/>
  <c r="I8" i="2" s="1"/>
  <c r="BD12" i="3"/>
  <c r="BC12" i="3"/>
  <c r="BB12" i="3"/>
  <c r="BB20" i="3" s="1"/>
  <c r="F8" i="2" s="1"/>
  <c r="BA12" i="3"/>
  <c r="G12" i="3"/>
  <c r="G20" i="3" s="1"/>
  <c r="B8" i="2"/>
  <c r="A8" i="2"/>
  <c r="BD20" i="3"/>
  <c r="H8" i="2" s="1"/>
  <c r="BC20" i="3"/>
  <c r="G8" i="2" s="1"/>
  <c r="C20" i="3"/>
  <c r="BE9" i="3"/>
  <c r="BD9" i="3"/>
  <c r="BC9" i="3"/>
  <c r="BC10" i="3" s="1"/>
  <c r="G7" i="2" s="1"/>
  <c r="BB9" i="3"/>
  <c r="BA9" i="3"/>
  <c r="G9" i="3"/>
  <c r="BE8" i="3"/>
  <c r="BD8" i="3"/>
  <c r="BD10" i="3" s="1"/>
  <c r="H7" i="2" s="1"/>
  <c r="H15" i="2" s="1"/>
  <c r="C17" i="1" s="1"/>
  <c r="BC8" i="3"/>
  <c r="BB8" i="3"/>
  <c r="BB10" i="3" s="1"/>
  <c r="F7" i="2" s="1"/>
  <c r="BA8" i="3"/>
  <c r="BA10" i="3" s="1"/>
  <c r="E7" i="2" s="1"/>
  <c r="G8" i="3"/>
  <c r="B7" i="2"/>
  <c r="A7" i="2"/>
  <c r="BE10" i="3"/>
  <c r="I7" i="2" s="1"/>
  <c r="G10" i="3"/>
  <c r="C10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G15" i="2" l="1"/>
  <c r="C18" i="1" s="1"/>
  <c r="BB25" i="3"/>
  <c r="F9" i="2" s="1"/>
  <c r="F15" i="2" s="1"/>
  <c r="C16" i="1" s="1"/>
  <c r="I15" i="2"/>
  <c r="C21" i="1" s="1"/>
  <c r="BA102" i="3"/>
  <c r="E14" i="2" s="1"/>
  <c r="E15" i="2" s="1"/>
  <c r="G25" i="3"/>
  <c r="G80" i="3"/>
  <c r="G25" i="2" l="1"/>
  <c r="I25" i="2" s="1"/>
  <c r="G20" i="1" s="1"/>
  <c r="G27" i="2"/>
  <c r="I27" i="2" s="1"/>
  <c r="G24" i="2"/>
  <c r="I24" i="2" s="1"/>
  <c r="G19" i="1" s="1"/>
  <c r="G21" i="2"/>
  <c r="I21" i="2" s="1"/>
  <c r="G16" i="1" s="1"/>
  <c r="G26" i="2"/>
  <c r="I26" i="2" s="1"/>
  <c r="G21" i="1" s="1"/>
  <c r="G23" i="2"/>
  <c r="I23" i="2" s="1"/>
  <c r="G18" i="1" s="1"/>
  <c r="G20" i="2"/>
  <c r="I20" i="2" s="1"/>
  <c r="C15" i="1"/>
  <c r="C19" i="1" s="1"/>
  <c r="C22" i="1" s="1"/>
  <c r="G22" i="2"/>
  <c r="I22" i="2" s="1"/>
  <c r="G17" i="1" s="1"/>
  <c r="H28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<sst xmlns="http://schemas.openxmlformats.org/spreadsheetml/2006/main" count="343" uniqueCount="223">
  <si>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</si>
  <si>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</si>
  <si>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</si>
  <si>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</si>
  <si>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</si>
  <si>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</si>
  <si>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</si>
  <si>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</si>
  <si>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</si>
  <si>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</si>
  <si>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</si>
  <si>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</si>
  <si>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</si>
  <si>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</si>
  <si>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</si>
  <si>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</si>
  <si>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</si>
  <si>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</si>
  <si>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</si>
  <si>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</si>
  <si>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</si>
  <si>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</si>
  <si>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</si>
  <si>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</si>
  <si>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</si>
  <si>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</si>
  <si>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</si>
  <si>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</si>
  <si>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</si>
  <si>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</si>
  <si>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</si>
  <si>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</si>
  <si>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</si>
  <si>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</si>
  <si>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</si>
  <si>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</si>
  <si>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</si>
  <si>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</si>
  <si>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</si>
  <si>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</si>
  <si>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</si>
  <si>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</si>
  <si>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</si>
  <si>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</si>
  <si>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</si>
  <si>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</si>
  <si>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</si>
  <si>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</si>
  <si>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</si>
  <si>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</si>
  <si>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</si>
  <si>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</si>
  <si>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</si>
  <si>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</si>
  <si>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</si>
  <si>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</si>
  <si>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</si>
  <si>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</si>
  <si>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</si>
  <si>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</si>
  <si>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</si>
  <si>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</si>
  <si>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</si>
  <si>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</si>
  <si>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</si>
  <si>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</si>
  <si>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</si>
  <si>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</si>
  <si>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</si>
  <si>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</si>
  <si>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</si>
  <si>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</si>
  <si>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</si>
  <si>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</si>
  <si>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</si>
  <si>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</si>
  <si>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2019/04</t>
  </si>
  <si>
    <t>DPS Skalice</t>
  </si>
  <si>
    <t>01</t>
  </si>
  <si>
    <t>Oprava podlah</t>
  </si>
  <si>
    <t>2020/04,k</t>
  </si>
  <si>
    <t>Oprava narušených podlah koupelen v pavilonu B</t>
  </si>
  <si>
    <t>00</t>
  </si>
  <si>
    <t>Vedlejší náklady</t>
  </si>
  <si>
    <t>00-100</t>
  </si>
  <si>
    <t xml:space="preserve">Zařízení staveniště </t>
  </si>
  <si>
    <t>soubor</t>
  </si>
  <si>
    <t>00-101</t>
  </si>
  <si>
    <t xml:space="preserve">Provoz investora </t>
  </si>
  <si>
    <t>725</t>
  </si>
  <si>
    <t>Zařizovací předměty</t>
  </si>
  <si>
    <t>725100004R</t>
  </si>
  <si>
    <t xml:space="preserve">Montáž odtokové vpusti </t>
  </si>
  <si>
    <t>kus</t>
  </si>
  <si>
    <t>725114911R00</t>
  </si>
  <si>
    <t xml:space="preserve">Odmontování klozetové mísy a sedátka </t>
  </si>
  <si>
    <t>725114912R00</t>
  </si>
  <si>
    <t xml:space="preserve">Zpětná montáž klozetové mísy a sedátka </t>
  </si>
  <si>
    <t>764453885R00</t>
  </si>
  <si>
    <t xml:space="preserve">Demontáž výpustí vody, čtvercových </t>
  </si>
  <si>
    <t>784011221RT2</t>
  </si>
  <si>
    <t>Zakrytí předmětů včetně dodávky fólie tl. 0,04 mm</t>
  </si>
  <si>
    <t>m2</t>
  </si>
  <si>
    <t>725-100</t>
  </si>
  <si>
    <t>Zařizovací předměty - zednické výpomoci (2%)</t>
  </si>
  <si>
    <t>proc</t>
  </si>
  <si>
    <t>552319119</t>
  </si>
  <si>
    <t>Podlahová vpust 150x150/110 mm mřížka nerez</t>
  </si>
  <si>
    <t>998725102R00</t>
  </si>
  <si>
    <t xml:space="preserve">Přesun hmot pro zařizovací předměty, výšky do 12 m </t>
  </si>
  <si>
    <t>t</t>
  </si>
  <si>
    <t>766</t>
  </si>
  <si>
    <t>Konstrukce truhlářské</t>
  </si>
  <si>
    <t>766661122R00</t>
  </si>
  <si>
    <t xml:space="preserve">Montáž dveří do zárubně,otevíravých 1kř.nad 0,8 m </t>
  </si>
  <si>
    <t>766691914U00</t>
  </si>
  <si>
    <t xml:space="preserve">Vyvěšení dřevěné křídlo -2m2 dveře </t>
  </si>
  <si>
    <t>998766202R00</t>
  </si>
  <si>
    <t xml:space="preserve">Přesun hmot pro truhlářské konstr., výšky do 12 m </t>
  </si>
  <si>
    <t>776</t>
  </si>
  <si>
    <t>Podlahy povlakové</t>
  </si>
  <si>
    <t>633811111R00</t>
  </si>
  <si>
    <t xml:space="preserve">Broušení podlah betonových tl. do 2mm </t>
  </si>
  <si>
    <t>zbroušení stávajícího lepidla a nerovností</t>
  </si>
  <si>
    <t>koupelny:12*4,2</t>
  </si>
  <si>
    <t>předsíně:12*3,15</t>
  </si>
  <si>
    <t>776422120R00</t>
  </si>
  <si>
    <t xml:space="preserve">Napojení krytiny na stěnu čepc. těsněním C7 </t>
  </si>
  <si>
    <t>m</t>
  </si>
  <si>
    <t>koupelny:12*7,2</t>
  </si>
  <si>
    <t>předsíně:12*1,6</t>
  </si>
  <si>
    <t>776511810RT3</t>
  </si>
  <si>
    <t>Odstranění PVC a koberců lepených bez podložky z ploch do 10 m2</t>
  </si>
  <si>
    <t>koupelny:12*(4,2+0,15*7,2)</t>
  </si>
  <si>
    <t>předsíně:12*(3,15+0,10*1,6)</t>
  </si>
  <si>
    <t>776522100RT3</t>
  </si>
  <si>
    <t>Lepení podlah PVC z pásů, plochy běžné vč. dodávky podlahoviny (barva šedá)</t>
  </si>
  <si>
    <t>včetně vytažení soklu do výšky 15cm</t>
  </si>
  <si>
    <t>vhodná do namáhaných prostor,</t>
  </si>
  <si>
    <t>zátěžová třída 34-43, protiskluzovost R10/tř.B</t>
  </si>
  <si>
    <t>(typový vzor Altro VM 20)</t>
  </si>
  <si>
    <t>koupelny:12*(4,2+0,15*7,2)*1,2</t>
  </si>
  <si>
    <t>předsíně:12*(3,15+0,10*1,6)*1,2</t>
  </si>
  <si>
    <t>776981124R00</t>
  </si>
  <si>
    <t>Lišta nerezová podlahová krycí, povlak.podlah. tl. 1,5mm, š. 80mm</t>
  </si>
  <si>
    <t>12*0,9*1,1</t>
  </si>
  <si>
    <t>776994111RT1</t>
  </si>
  <si>
    <t>Svařování povlakových podlah z pásů nebo čtverců včetně svařovací šňůry PVC</t>
  </si>
  <si>
    <t>12*3*1,2</t>
  </si>
  <si>
    <t>12*2,1*1,2</t>
  </si>
  <si>
    <t>777101101R00</t>
  </si>
  <si>
    <t xml:space="preserve">Příprava podkladu - vysávání podlah prům.vysavačem </t>
  </si>
  <si>
    <t>777531022R00</t>
  </si>
  <si>
    <t xml:space="preserve">Vyrovnání podlah, stěrka, do tl.2 mm </t>
  </si>
  <si>
    <t xml:space="preserve">Včetně penetrace podkladu. Dvousložková podlahová hmota k vyrovnání podkladů v interiéru. </t>
  </si>
  <si>
    <t>998776202R00</t>
  </si>
  <si>
    <t xml:space="preserve">Přesun hmot pro podlahy povlakové, výšky do 12 m </t>
  </si>
  <si>
    <t>781</t>
  </si>
  <si>
    <t>Obklady keramické</t>
  </si>
  <si>
    <t>602015105R00</t>
  </si>
  <si>
    <t xml:space="preserve">Podhoz stěn ručně </t>
  </si>
  <si>
    <t>soklové části:12*(7,2*0,15)</t>
  </si>
  <si>
    <t>781230121R00</t>
  </si>
  <si>
    <t xml:space="preserve">Obkládání stěn vnitř.keram. do tmele do 300x300 mm </t>
  </si>
  <si>
    <t xml:space="preserve">Obložení 1.řady </t>
  </si>
  <si>
    <t>12*(0,15*7,2)*1,2</t>
  </si>
  <si>
    <t>781479705R00</t>
  </si>
  <si>
    <t xml:space="preserve">Přípl.za spárovací hmotu-plošně,keram.vnitř.obklad </t>
  </si>
  <si>
    <t>781479711R00</t>
  </si>
  <si>
    <t xml:space="preserve">Příplatek k obkladu stěn keram.,za plochu do 10 m2 </t>
  </si>
  <si>
    <t>978059521R00</t>
  </si>
  <si>
    <t xml:space="preserve">Odsekání vnitřních obkladů stěn do 2 m2 </t>
  </si>
  <si>
    <t>Odsekání 1. řady obkladu</t>
  </si>
  <si>
    <t>12*(0,15*7,2)</t>
  </si>
  <si>
    <t>597813651</t>
  </si>
  <si>
    <t>Obkládačka 15x20 bílá lesk</t>
  </si>
  <si>
    <t>998781202R00</t>
  </si>
  <si>
    <t xml:space="preserve">Přesun hmot pro obklady keramické, výšky do 12 m </t>
  </si>
  <si>
    <t>783</t>
  </si>
  <si>
    <t>Nátěry</t>
  </si>
  <si>
    <t>783122110R00</t>
  </si>
  <si>
    <t>Nátěr syntetický OK "A" dvojnásobný kovové zárubně</t>
  </si>
  <si>
    <t>12*(2*1,97+0,9)*(0,155+2*0,05)</t>
  </si>
  <si>
    <t>783903811R00</t>
  </si>
  <si>
    <t xml:space="preserve">Odmaštění chemickými rozpouštědly </t>
  </si>
  <si>
    <t>784</t>
  </si>
  <si>
    <t>Malby</t>
  </si>
  <si>
    <t>784011222RT2</t>
  </si>
  <si>
    <t>Zakrytí podlah včetně papírové lepenky</t>
  </si>
  <si>
    <t>784115412R00</t>
  </si>
  <si>
    <t xml:space="preserve">Malba vnitřní bílá, bez penetrace, 2 x </t>
  </si>
  <si>
    <t>stěny koupelny:12*8,2*1,0</t>
  </si>
  <si>
    <t>stěny předsíně:12*(3,76*3-(1*2,02+1,3*2,35))</t>
  </si>
  <si>
    <t>stropy:12*4,2+12*3,15</t>
  </si>
  <si>
    <t>784401801R00</t>
  </si>
  <si>
    <t xml:space="preserve">Odstranění malby obroušením v místnosti H do 3,8 m </t>
  </si>
  <si>
    <t>D96</t>
  </si>
  <si>
    <t>Přesuny suti a vybouraných hmot</t>
  </si>
  <si>
    <t>979990181R00</t>
  </si>
  <si>
    <t xml:space="preserve">Poplatek za skládku suti - PVC podlahová krytina </t>
  </si>
  <si>
    <t>164*3,18*0,001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</si>
  <si>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</si>
  <si>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</si>
  <si>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</si>
  <si>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</si>
  <si>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</si>
  <si>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</si>
  <si>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</si>
  <si>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</si>
  <si>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</si>
  <si>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</si>
  <si>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979093111R00</t>
  </si>
  <si>
    <t xml:space="preserve">Uložení suti na skládku bez zhutnění </t>
  </si>
  <si>
    <t>979098191U00</t>
  </si>
  <si>
    <t xml:space="preserve">Skládkovné suti netříděné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</si>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</sst>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Font="1" applyFill="1" applyBorder="1" applyAlignment="1">
      <alignment horizontal="left" wrapText="1" indent="1"/>
    </xf>
    <xf numFmtId="0" fontId="20" fillId="0" borderId="0" xfId="0" applyFont="1"/>
    <xf numFmtId="0" fontId="20" fillId="0" borderId="13" xfId="0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5" fillId="0" borderId="0" xfId="1" applyFont="1"/>
    <xf numFmtId="0" fontId="10" fillId="0" borderId="0" xfId="1" applyAlignment="1">
      <alignment horizontal="right"/>
    </xf>
    <xf numFmtId="0" fontId="26" fillId="0" borderId="0" xfId="1" applyFont="1"/>
    <xf numFmtId="3" fontId="26" fillId="0" borderId="0" xfId="1" applyNumberFormat="1" applyFont="1" applyAlignment="1">
      <alignment horizontal="right"/>
    </xf>
    <xf numFmtId="4" fontId="26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 xr:uid="{6A88A122-58B7-42D8-A0ED-3FD699E91F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F8318-339C-4CA8-AB72-A84ECC8BC46D}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2020/04,k</v>
      </c>
      <c r="D2" s="5" t="str">
        <f>Rekapitulace!G2</f>
        <v>Oprava narušených podlah koupelen v pavilonu B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13" t="s">
        <v>9</v>
      </c>
      <c r="G6" s="21"/>
    </row>
    <row r="7" spans="1:57" ht="12.95" customHeight="1" x14ac:dyDescent="0.2">
      <c r="A7" s="22" t="s">
        <v>76</v>
      </c>
      <c r="B7" s="23"/>
      <c r="C7" s="24" t="s">
        <v>77</v>
      </c>
      <c r="D7" s="25"/>
      <c r="E7" s="25"/>
      <c r="F7" s="26" t="s">
        <v>10</v>
      </c>
      <c r="G7" s="21">
        <f>IF(PocetMJ=0,,ROUND((F30+F32)/PocetMJ,1))</f>
        <v>0</v>
      </c>
    </row>
    <row r="8" spans="1:57" x14ac:dyDescent="0.2">
      <c r="A8" s="27" t="s">
        <v>11</v>
      </c>
      <c r="B8" s="13"/>
      <c r="C8" s="28"/>
      <c r="D8" s="28"/>
      <c r="E8" s="29"/>
      <c r="F8" s="13" t="s">
        <v>12</v>
      </c>
      <c r="G8" s="30"/>
    </row>
    <row r="9" spans="1:57" x14ac:dyDescent="0.2">
      <c r="A9" s="27" t="s">
        <v>13</v>
      </c>
      <c r="B9" s="13"/>
      <c r="C9" s="28">
        <f>Projektant</f>
        <v>0</v>
      </c>
      <c r="D9" s="28"/>
      <c r="E9" s="29"/>
      <c r="F9" s="13"/>
      <c r="G9" s="30"/>
    </row>
    <row r="10" spans="1:57" x14ac:dyDescent="0.2">
      <c r="A10" s="27" t="s">
        <v>14</v>
      </c>
      <c r="B10" s="13"/>
      <c r="C10" s="28"/>
      <c r="D10" s="28"/>
      <c r="E10" s="28"/>
      <c r="F10" s="13"/>
      <c r="G10" s="31"/>
      <c r="H10" s="32"/>
    </row>
    <row r="11" spans="1:57" ht="13.5" customHeight="1" x14ac:dyDescent="0.2">
      <c r="A11" s="27" t="s">
        <v>15</v>
      </c>
      <c r="B11" s="13"/>
      <c r="C11" s="28"/>
      <c r="D11" s="28"/>
      <c r="E11" s="28"/>
      <c r="F11" s="13" t="s">
        <v>16</v>
      </c>
      <c r="G11" s="31"/>
      <c r="BA11" s="33"/>
      <c r="BB11" s="33"/>
      <c r="BC11" s="33"/>
      <c r="BD11" s="33"/>
      <c r="BE11" s="33"/>
    </row>
    <row r="12" spans="1:57" ht="12.75" customHeight="1" x14ac:dyDescent="0.2">
      <c r="A12" s="34" t="s">
        <v>17</v>
      </c>
      <c r="B12" s="10"/>
      <c r="C12" s="35"/>
      <c r="D12" s="35"/>
      <c r="E12" s="35"/>
      <c r="F12" s="36" t="s">
        <v>18</v>
      </c>
      <c r="G12" s="37"/>
    </row>
    <row r="13" spans="1:57" ht="28.5" customHeight="1" thickBot="1" x14ac:dyDescent="0.25">
      <c r="A13" s="38" t="s">
        <v>19</v>
      </c>
      <c r="B13" s="39"/>
      <c r="C13" s="39"/>
      <c r="D13" s="39"/>
      <c r="E13" s="40"/>
      <c r="F13" s="40"/>
      <c r="G13" s="41"/>
    </row>
    <row r="14" spans="1:57" ht="17.25" customHeight="1" thickBot="1" x14ac:dyDescent="0.25">
      <c r="A14" s="42" t="s">
        <v>20</v>
      </c>
      <c r="B14" s="43"/>
      <c r="C14" s="44"/>
      <c r="D14" s="45" t="s">
        <v>21</v>
      </c>
      <c r="E14" s="46"/>
      <c r="F14" s="46"/>
      <c r="G14" s="44"/>
    </row>
    <row r="15" spans="1:57" ht="15.95" customHeight="1" x14ac:dyDescent="0.2">
      <c r="A15" s="47"/>
      <c r="B15" s="48" t="s">
        <v>22</v>
      </c>
      <c r="C15" s="49">
        <f>HSV</f>
        <v>0</v>
      </c>
      <c r="D15" s="50" t="str">
        <f>Rekapitulace!A20</f>
        <v>Ztížené výrobní podmínky</v>
      </c>
      <c r="E15" s="51"/>
      <c r="F15" s="52"/>
      <c r="G15" s="49">
        <f>Rekapitulace!I20</f>
        <v>0</v>
      </c>
    </row>
    <row r="16" spans="1:57" ht="15.95" customHeight="1" x14ac:dyDescent="0.2">
      <c r="A16" s="47" t="s">
        <v>23</v>
      </c>
      <c r="B16" s="48" t="s">
        <v>24</v>
      </c>
      <c r="C16" s="49">
        <f>PSV</f>
        <v>0</v>
      </c>
      <c r="D16" s="9" t="str">
        <f>Rekapitulace!A21</f>
        <v>Oborová přirážka</v>
      </c>
      <c r="E16" s="53"/>
      <c r="F16" s="54"/>
      <c r="G16" s="49">
        <f>Rekapitulace!I21</f>
        <v>0</v>
      </c>
    </row>
    <row r="17" spans="1:7" ht="15.95" customHeight="1" x14ac:dyDescent="0.2">
      <c r="A17" s="47" t="s">
        <v>25</v>
      </c>
      <c r="B17" s="48" t="s">
        <v>26</v>
      </c>
      <c r="C17" s="49">
        <f>Mont</f>
        <v>0</v>
      </c>
      <c r="D17" s="9" t="str">
        <f>Rekapitulace!A22</f>
        <v>Přesun stavebních kapacit</v>
      </c>
      <c r="E17" s="53"/>
      <c r="F17" s="54"/>
      <c r="G17" s="49">
        <f>Rekapitulace!I22</f>
        <v>0</v>
      </c>
    </row>
    <row r="18" spans="1:7" ht="15.95" customHeight="1" x14ac:dyDescent="0.2">
      <c r="A18" s="55" t="s">
        <v>27</v>
      </c>
      <c r="B18" s="56" t="s">
        <v>28</v>
      </c>
      <c r="C18" s="49">
        <f>Dodavka</f>
        <v>0</v>
      </c>
      <c r="D18" s="9" t="str">
        <f>Rekapitulace!A23</f>
        <v>Mimostaveništní doprava</v>
      </c>
      <c r="E18" s="53"/>
      <c r="F18" s="54"/>
      <c r="G18" s="49">
        <f>Rekapitulace!I23</f>
        <v>0</v>
      </c>
    </row>
    <row r="19" spans="1:7" ht="15.95" customHeight="1" x14ac:dyDescent="0.2">
      <c r="A19" s="57" t="s">
        <v>29</v>
      </c>
      <c r="B19" s="48"/>
      <c r="C19" s="49">
        <f>SUM(C15:C18)</f>
        <v>0</v>
      </c>
      <c r="D19" s="9" t="str">
        <f>Rekapitulace!A24</f>
        <v>Zařízení staveniště</v>
      </c>
      <c r="E19" s="53"/>
      <c r="F19" s="54"/>
      <c r="G19" s="49">
        <f>Rekapitulace!I24</f>
        <v>0</v>
      </c>
    </row>
    <row r="20" spans="1:7" ht="15.95" customHeight="1" x14ac:dyDescent="0.2">
      <c r="A20" s="57"/>
      <c r="B20" s="48"/>
      <c r="C20" s="49"/>
      <c r="D20" s="9" t="str">
        <f>Rekapitulace!A25</f>
        <v>Provoz investora</v>
      </c>
      <c r="E20" s="53"/>
      <c r="F20" s="54"/>
      <c r="G20" s="49">
        <f>Rekapitulace!I25</f>
        <v>0</v>
      </c>
    </row>
    <row r="21" spans="1:7" ht="15.95" customHeight="1" x14ac:dyDescent="0.2">
      <c r="A21" s="57" t="s">
        <v>30</v>
      </c>
      <c r="B21" s="48"/>
      <c r="C21" s="49">
        <f>HZS</f>
        <v>0</v>
      </c>
      <c r="D21" s="9" t="str">
        <f>Rekapitulace!A26</f>
        <v>Kompletační činnost (IČD)</v>
      </c>
      <c r="E21" s="53"/>
      <c r="F21" s="54"/>
      <c r="G21" s="49">
        <f>Rekapitulace!I26</f>
        <v>0</v>
      </c>
    </row>
    <row r="22" spans="1:7" ht="15.95" customHeight="1" x14ac:dyDescent="0.2">
      <c r="A22" s="58" t="s">
        <v>31</v>
      </c>
      <c r="B22" s="59"/>
      <c r="C22" s="49">
        <f>C19+C21</f>
        <v>0</v>
      </c>
      <c r="D22" s="9" t="s">
        <v>32</v>
      </c>
      <c r="E22" s="53"/>
      <c r="F22" s="54"/>
      <c r="G22" s="49">
        <f>G23-SUM(G15:G21)</f>
        <v>0</v>
      </c>
    </row>
    <row r="23" spans="1:7" ht="15.95" customHeight="1" thickBot="1" x14ac:dyDescent="0.25">
      <c r="A23" s="60" t="s">
        <v>33</v>
      </c>
      <c r="B23" s="61"/>
      <c r="C23" s="62">
        <f>C22+G23</f>
        <v>0</v>
      </c>
      <c r="D23" s="63" t="s">
        <v>34</v>
      </c>
      <c r="E23" s="64"/>
      <c r="F23" s="65"/>
      <c r="G23" s="49">
        <f>VRN</f>
        <v>0</v>
      </c>
    </row>
    <row r="24" spans="1:7" x14ac:dyDescent="0.2">
      <c r="A24" s="66" t="s">
        <v>35</v>
      </c>
      <c r="B24" s="67"/>
      <c r="C24" s="68"/>
      <c r="D24" s="67" t="s">
        <v>36</v>
      </c>
      <c r="E24" s="67"/>
      <c r="F24" s="69" t="s">
        <v>37</v>
      </c>
      <c r="G24" s="70"/>
    </row>
    <row r="25" spans="1:7" x14ac:dyDescent="0.2">
      <c r="A25" s="58" t="s">
        <v>38</v>
      </c>
      <c r="B25" s="59"/>
      <c r="C25" s="71"/>
      <c r="D25" s="59" t="s">
        <v>38</v>
      </c>
      <c r="E25" s="59"/>
      <c r="F25" s="72" t="s">
        <v>38</v>
      </c>
      <c r="G25" s="73"/>
    </row>
    <row r="26" spans="1:7" ht="37.5" customHeight="1" x14ac:dyDescent="0.2">
      <c r="A26" s="58" t="s">
        <v>39</v>
      </c>
      <c r="B26" s="74"/>
      <c r="C26" s="71"/>
      <c r="D26" s="59" t="s">
        <v>39</v>
      </c>
      <c r="E26" s="59"/>
      <c r="F26" s="72" t="s">
        <v>39</v>
      </c>
      <c r="G26" s="73"/>
    </row>
    <row r="27" spans="1:7" x14ac:dyDescent="0.2">
      <c r="A27" s="58"/>
      <c r="B27" s="75"/>
      <c r="C27" s="71"/>
      <c r="D27" s="59"/>
      <c r="E27" s="59"/>
      <c r="F27" s="72"/>
      <c r="G27" s="73"/>
    </row>
    <row r="28" spans="1:7" x14ac:dyDescent="0.2">
      <c r="A28" s="58" t="s">
        <v>40</v>
      </c>
      <c r="B28" s="59"/>
      <c r="C28" s="71"/>
      <c r="D28" s="72" t="s">
        <v>41</v>
      </c>
      <c r="E28" s="71"/>
      <c r="F28" s="59" t="s">
        <v>41</v>
      </c>
      <c r="G28" s="73"/>
    </row>
    <row r="29" spans="1:7" ht="69" customHeight="1" x14ac:dyDescent="0.2">
      <c r="A29" s="58"/>
      <c r="B29" s="59"/>
      <c r="C29" s="76"/>
      <c r="D29" s="77"/>
      <c r="E29" s="76"/>
      <c r="F29" s="59"/>
      <c r="G29" s="73"/>
    </row>
    <row r="30" spans="1:7" x14ac:dyDescent="0.2">
      <c r="A30" s="78" t="s">
        <v>42</v>
      </c>
      <c r="B30" s="79"/>
      <c r="C30" s="80">
        <v>15</v>
      </c>
      <c r="D30" s="79" t="s">
        <v>43</v>
      </c>
      <c r="E30" s="81"/>
      <c r="F30" s="82">
        <f>C23-F32</f>
        <v>0</v>
      </c>
      <c r="G30" s="83"/>
    </row>
    <row r="31" spans="1:7" x14ac:dyDescent="0.2">
      <c r="A31" s="78" t="s">
        <v>44</v>
      </c>
      <c r="B31" s="79"/>
      <c r="C31" s="80">
        <f>SazbaDPH1</f>
        <v>15</v>
      </c>
      <c r="D31" s="79" t="s">
        <v>45</v>
      </c>
      <c r="E31" s="81"/>
      <c r="F31" s="82">
        <f>ROUND(PRODUCT(F30,C31/100),0)</f>
        <v>0</v>
      </c>
      <c r="G31" s="83"/>
    </row>
    <row r="32" spans="1:7" x14ac:dyDescent="0.2">
      <c r="A32" s="78" t="s">
        <v>42</v>
      </c>
      <c r="B32" s="79"/>
      <c r="C32" s="80">
        <v>0</v>
      </c>
      <c r="D32" s="79" t="s">
        <v>45</v>
      </c>
      <c r="E32" s="81"/>
      <c r="F32" s="82">
        <v>0</v>
      </c>
      <c r="G32" s="83"/>
    </row>
    <row r="33" spans="1:8" x14ac:dyDescent="0.2">
      <c r="A33" s="78" t="s">
        <v>44</v>
      </c>
      <c r="B33" s="84"/>
      <c r="C33" s="85">
        <f>SazbaDPH2</f>
        <v>0</v>
      </c>
      <c r="D33" s="79" t="s">
        <v>45</v>
      </c>
      <c r="E33" s="54"/>
      <c r="F33" s="82">
        <f>ROUND(PRODUCT(F32,C33/100),0)</f>
        <v>0</v>
      </c>
      <c r="G33" s="83"/>
    </row>
    <row r="34" spans="1:8" s="91" customFormat="1" ht="19.5" customHeight="1" thickBot="1" x14ac:dyDescent="0.3">
      <c r="A34" s="86" t="s">
        <v>46</v>
      </c>
      <c r="B34" s="87"/>
      <c r="C34" s="87"/>
      <c r="D34" s="87"/>
      <c r="E34" s="88"/>
      <c r="F34" s="89">
        <f>ROUND(SUM(F30:F33),0)</f>
        <v>0</v>
      </c>
      <c r="G34" s="90"/>
    </row>
    <row r="36" spans="1:8" x14ac:dyDescent="0.2">
      <c r="A36" t="s">
        <v>47</v>
      </c>
      <c r="H36" t="s">
        <v>5</v>
      </c>
    </row>
    <row r="37" spans="1:8" ht="14.25" customHeight="1" x14ac:dyDescent="0.2">
      <c r="B37" s="92"/>
      <c r="C37" s="92"/>
      <c r="D37" s="92"/>
      <c r="E37" s="92"/>
      <c r="F37" s="92"/>
      <c r="G37" s="92"/>
      <c r="H37" t="s">
        <v>5</v>
      </c>
    </row>
    <row r="38" spans="1:8" ht="12.75" customHeight="1" x14ac:dyDescent="0.2">
      <c r="A38" s="93"/>
      <c r="B38" s="92"/>
      <c r="C38" s="92"/>
      <c r="D38" s="92"/>
      <c r="E38" s="92"/>
      <c r="F38" s="92"/>
      <c r="G38" s="92"/>
      <c r="H38" t="s">
        <v>5</v>
      </c>
    </row>
    <row r="39" spans="1:8" x14ac:dyDescent="0.2">
      <c r="A39" s="93"/>
      <c r="B39" s="92"/>
      <c r="C39" s="92"/>
      <c r="D39" s="92"/>
      <c r="E39" s="92"/>
      <c r="F39" s="92"/>
      <c r="G39" s="92"/>
      <c r="H39" t="s">
        <v>5</v>
      </c>
    </row>
    <row r="40" spans="1:8" x14ac:dyDescent="0.2">
      <c r="A40" s="93"/>
      <c r="B40" s="92"/>
      <c r="C40" s="92"/>
      <c r="D40" s="92"/>
      <c r="E40" s="92"/>
      <c r="F40" s="92"/>
      <c r="G40" s="92"/>
      <c r="H40" t="s">
        <v>5</v>
      </c>
    </row>
    <row r="41" spans="1:8" x14ac:dyDescent="0.2">
      <c r="A41" s="93"/>
      <c r="B41" s="92"/>
      <c r="C41" s="92"/>
      <c r="D41" s="92"/>
      <c r="E41" s="92"/>
      <c r="F41" s="92"/>
      <c r="G41" s="92"/>
      <c r="H41" t="s">
        <v>5</v>
      </c>
    </row>
    <row r="42" spans="1:8" x14ac:dyDescent="0.2">
      <c r="A42" s="93"/>
      <c r="B42" s="92"/>
      <c r="C42" s="92"/>
      <c r="D42" s="92"/>
      <c r="E42" s="92"/>
      <c r="F42" s="92"/>
      <c r="G42" s="92"/>
      <c r="H42" t="s">
        <v>5</v>
      </c>
    </row>
    <row r="43" spans="1:8" x14ac:dyDescent="0.2">
      <c r="A43" s="93"/>
      <c r="B43" s="92"/>
      <c r="C43" s="92"/>
      <c r="D43" s="92"/>
      <c r="E43" s="92"/>
      <c r="F43" s="92"/>
      <c r="G43" s="92"/>
      <c r="H43" t="s">
        <v>5</v>
      </c>
    </row>
    <row r="44" spans="1:8" x14ac:dyDescent="0.2">
      <c r="A44" s="93"/>
      <c r="B44" s="92"/>
      <c r="C44" s="92"/>
      <c r="D44" s="92"/>
      <c r="E44" s="92"/>
      <c r="F44" s="92"/>
      <c r="G44" s="92"/>
      <c r="H44" t="s">
        <v>5</v>
      </c>
    </row>
    <row r="45" spans="1:8" ht="0.75" customHeight="1" x14ac:dyDescent="0.2">
      <c r="A45" s="93"/>
      <c r="B45" s="92"/>
      <c r="C45" s="92"/>
      <c r="D45" s="92"/>
      <c r="E45" s="92"/>
      <c r="F45" s="92"/>
      <c r="G45" s="92"/>
      <c r="H45" t="s">
        <v>5</v>
      </c>
    </row>
    <row r="46" spans="1:8" x14ac:dyDescent="0.2">
      <c r="B46" s="94"/>
      <c r="C46" s="94"/>
      <c r="D46" s="94"/>
      <c r="E46" s="94"/>
      <c r="F46" s="94"/>
      <c r="G46" s="94"/>
    </row>
    <row r="47" spans="1:8" x14ac:dyDescent="0.2">
      <c r="B47" s="94"/>
      <c r="C47" s="94"/>
      <c r="D47" s="94"/>
      <c r="E47" s="94"/>
      <c r="F47" s="94"/>
      <c r="G47" s="94"/>
    </row>
    <row r="48" spans="1:8" x14ac:dyDescent="0.2">
      <c r="B48" s="94"/>
      <c r="C48" s="94"/>
      <c r="D48" s="94"/>
      <c r="E48" s="94"/>
      <c r="F48" s="94"/>
      <c r="G48" s="94"/>
    </row>
    <row r="49" spans="2:7" x14ac:dyDescent="0.2">
      <c r="B49" s="94"/>
      <c r="C49" s="94"/>
      <c r="D49" s="94"/>
      <c r="E49" s="94"/>
      <c r="F49" s="94"/>
      <c r="G49" s="94"/>
    </row>
    <row r="50" spans="2:7" x14ac:dyDescent="0.2">
      <c r="B50" s="94"/>
      <c r="C50" s="94"/>
      <c r="D50" s="94"/>
      <c r="E50" s="94"/>
      <c r="F50" s="94"/>
      <c r="G50" s="94"/>
    </row>
    <row r="51" spans="2:7" x14ac:dyDescent="0.2">
      <c r="B51" s="94"/>
      <c r="C51" s="94"/>
      <c r="D51" s="94"/>
      <c r="E51" s="94"/>
      <c r="F51" s="94"/>
      <c r="G51" s="94"/>
    </row>
    <row r="52" spans="2:7" x14ac:dyDescent="0.2">
      <c r="B52" s="94"/>
      <c r="C52" s="94"/>
      <c r="D52" s="94"/>
      <c r="E52" s="94"/>
      <c r="F52" s="94"/>
      <c r="G52" s="94"/>
    </row>
    <row r="53" spans="2:7" x14ac:dyDescent="0.2">
      <c r="B53" s="94"/>
      <c r="C53" s="94"/>
      <c r="D53" s="94"/>
      <c r="E53" s="94"/>
      <c r="F53" s="94"/>
      <c r="G53" s="94"/>
    </row>
    <row r="54" spans="2:7" x14ac:dyDescent="0.2">
      <c r="B54" s="94"/>
      <c r="C54" s="94"/>
      <c r="D54" s="94"/>
      <c r="E54" s="94"/>
      <c r="F54" s="94"/>
      <c r="G54" s="94"/>
    </row>
    <row r="55" spans="2:7" x14ac:dyDescent="0.2">
      <c r="B55" s="94"/>
      <c r="C55" s="94"/>
      <c r="D55" s="94"/>
      <c r="E55" s="94"/>
      <c r="F55" s="94"/>
      <c r="G55" s="94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75676-D83A-4362-8DA8-B329847BF228}">
  <sheetPr codeName="List31"/>
  <dimension ref="A1:IV79"/>
  <sheetViews>
    <sheetView workbookViewId="0">
      <selection activeCell="H28" sqref="H28:I2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256" ht="13.5" thickTop="1" x14ac:dyDescent="0.2">
      <c r="A1" s="95" t="s">
        <v>48</v>
      </c>
      <c r="B1" s="96"/>
      <c r="C1" s="97" t="str">
        <f>CONCATENATE(cislostavby," ",nazevstavby)</f>
        <v>2019/04 DPS Skalice</v>
      </c>
      <c r="D1" s="98"/>
      <c r="E1" s="99"/>
      <c r="F1" s="98"/>
      <c r="G1" s="100" t="s">
        <v>49</v>
      </c>
      <c r="H1" s="101" t="s">
        <v>80</v>
      </c>
      <c r="I1" s="102"/>
    </row>
    <row r="2" spans="1:256" ht="13.5" thickBot="1" x14ac:dyDescent="0.25">
      <c r="A2" s="103" t="s">
        <v>50</v>
      </c>
      <c r="B2" s="104"/>
      <c r="C2" s="105" t="str">
        <f>CONCATENATE(cisloobjektu," ",nazevobjektu)</f>
        <v>01 Oprava podlah</v>
      </c>
      <c r="D2" s="106"/>
      <c r="E2" s="107"/>
      <c r="F2" s="106"/>
      <c r="G2" s="108" t="s">
        <v>81</v>
      </c>
      <c r="H2" s="109"/>
      <c r="I2" s="110"/>
    </row>
    <row r="3" spans="1:256" ht="13.5" thickTop="1" x14ac:dyDescent="0.2">
      <c r="A3" s="59"/>
      <c r="B3" s="59"/>
      <c r="C3" s="59"/>
      <c r="D3" s="59"/>
      <c r="E3" s="59"/>
      <c r="F3" s="59"/>
      <c r="G3" s="59"/>
      <c r="H3" s="59"/>
      <c r="I3" s="59"/>
    </row>
    <row r="4" spans="1:256" ht="19.5" customHeight="1" x14ac:dyDescent="0.25">
      <c r="A4" s="111" t="s">
        <v>51</v>
      </c>
      <c r="B4" s="112"/>
      <c r="C4" s="112"/>
      <c r="D4" s="112"/>
      <c r="E4" s="112"/>
      <c r="F4" s="112"/>
      <c r="G4" s="112"/>
      <c r="H4" s="112"/>
      <c r="I4" s="112"/>
    </row>
    <row r="5" spans="1:256" ht="13.5" thickBot="1" x14ac:dyDescent="0.25">
      <c r="A5" s="59"/>
      <c r="B5" s="59"/>
      <c r="C5" s="59"/>
      <c r="D5" s="59"/>
      <c r="E5" s="59"/>
      <c r="F5" s="59"/>
      <c r="G5" s="59"/>
      <c r="H5" s="59"/>
      <c r="I5" s="59"/>
    </row>
    <row r="6" spans="1:256" ht="13.5" thickBot="1" x14ac:dyDescent="0.25">
      <c r="A6" s="113"/>
      <c r="B6" s="114" t="s">
        <v>52</v>
      </c>
      <c r="C6" s="114"/>
      <c r="D6" s="115"/>
      <c r="E6" s="116" t="s">
        <v>53</v>
      </c>
      <c r="F6" s="117" t="s">
        <v>54</v>
      </c>
      <c r="G6" s="117" t="s">
        <v>55</v>
      </c>
      <c r="H6" s="117" t="s">
        <v>56</v>
      </c>
      <c r="I6" s="118" t="s">
        <v>30</v>
      </c>
    </row>
    <row r="7" spans="1:256" x14ac:dyDescent="0.2">
      <c r="A7" s="211" t="str">
        <f>Položky!B7</f>
        <v>00</v>
      </c>
      <c r="B7" s="119" t="str">
        <f>Položky!C7</f>
        <v>Vedlejší náklady</v>
      </c>
      <c r="C7" s="59"/>
      <c r="D7" s="120"/>
      <c r="E7" s="212">
        <f>Položky!BA10</f>
        <v>0</v>
      </c>
      <c r="F7" s="213">
        <f>Položky!BB10</f>
        <v>0</v>
      </c>
      <c r="G7" s="213">
        <f>Položky!BC10</f>
        <v>0</v>
      </c>
      <c r="H7" s="213">
        <f>Položky!BD10</f>
        <v>0</v>
      </c>
      <c r="I7" s="214">
        <f>Položky!BE10</f>
        <v>0</v>
      </c>
    </row>
    <row r="8" spans="1:256" x14ac:dyDescent="0.2">
      <c r="A8" s="211" t="str">
        <f>Položky!B11</f>
        <v>725</v>
      </c>
      <c r="B8" s="119" t="str">
        <f>Položky!C11</f>
        <v>Zařizovací předměty</v>
      </c>
      <c r="C8" s="59"/>
      <c r="D8" s="120"/>
      <c r="E8" s="212">
        <f>Položky!BA20</f>
        <v>0</v>
      </c>
      <c r="F8" s="213">
        <f>Položky!BB20</f>
        <v>0</v>
      </c>
      <c r="G8" s="213">
        <f>Položky!BC20</f>
        <v>0</v>
      </c>
      <c r="H8" s="213">
        <f>Položky!BD20</f>
        <v>0</v>
      </c>
      <c r="I8" s="214">
        <f>Položky!BE20</f>
        <v>0</v>
      </c>
    </row>
    <row r="9" spans="1:256" x14ac:dyDescent="0.2">
      <c r="A9" s="211" t="str">
        <f>Položky!B21</f>
        <v>766</v>
      </c>
      <c r="B9" s="119" t="str">
        <f>Položky!C21</f>
        <v>Konstrukce truhlářské</v>
      </c>
      <c r="C9" s="59"/>
      <c r="D9" s="120"/>
      <c r="E9" s="212">
        <f>Položky!BA25</f>
        <v>0</v>
      </c>
      <c r="F9" s="213">
        <f>Položky!BB25</f>
        <v>0</v>
      </c>
      <c r="G9" s="213">
        <f>Položky!BC25</f>
        <v>0</v>
      </c>
      <c r="H9" s="213">
        <f>Položky!BD25</f>
        <v>0</v>
      </c>
      <c r="I9" s="214">
        <f>Položky!BE25</f>
        <v>0</v>
      </c>
    </row>
    <row r="10" spans="1:256" x14ac:dyDescent="0.2">
      <c r="A10" s="211" t="str">
        <f>Položky!B26</f>
        <v>776</v>
      </c>
      <c r="B10" s="119" t="str">
        <f>Položky!C26</f>
        <v>Podlahy povlakové</v>
      </c>
      <c r="C10" s="59"/>
      <c r="D10" s="120"/>
      <c r="E10" s="212">
        <f>Položky!BA58</f>
        <v>0</v>
      </c>
      <c r="F10" s="213">
        <f>Položky!BB58</f>
        <v>0</v>
      </c>
      <c r="G10" s="213">
        <f>Položky!BC58</f>
        <v>0</v>
      </c>
      <c r="H10" s="213">
        <f>Položky!BD58</f>
        <v>0</v>
      </c>
      <c r="I10" s="214">
        <f>Položky!BE58</f>
        <v>0</v>
      </c>
    </row>
    <row r="11" spans="1:256" x14ac:dyDescent="0.2">
      <c r="A11" s="211" t="str">
        <f>Položky!B59</f>
        <v>781</v>
      </c>
      <c r="B11" s="119" t="str">
        <f>Položky!C59</f>
        <v>Obklady keramické</v>
      </c>
      <c r="C11" s="59"/>
      <c r="D11" s="120"/>
      <c r="E11" s="212">
        <f>Položky!BA75</f>
        <v>0</v>
      </c>
      <c r="F11" s="213">
        <f>Položky!BB75</f>
        <v>0</v>
      </c>
      <c r="G11" s="213">
        <f>Položky!BC75</f>
        <v>0</v>
      </c>
      <c r="H11" s="213">
        <f>Položky!BD75</f>
        <v>0</v>
      </c>
      <c r="I11" s="214">
        <f>Položky!BE75</f>
        <v>0</v>
      </c>
    </row>
    <row r="12" spans="1:256" x14ac:dyDescent="0.2">
      <c r="A12" s="211" t="str">
        <f>Položky!B76</f>
        <v>783</v>
      </c>
      <c r="B12" s="119" t="str">
        <f>Položky!C76</f>
        <v>Nátěry</v>
      </c>
      <c r="C12" s="59"/>
      <c r="D12" s="120"/>
      <c r="E12" s="212">
        <f>Položky!BA80</f>
        <v>0</v>
      </c>
      <c r="F12" s="213">
        <f>Položky!BB80</f>
        <v>0</v>
      </c>
      <c r="G12" s="213">
        <f>Položky!BC80</f>
        <v>0</v>
      </c>
      <c r="H12" s="213">
        <f>Položky!BD80</f>
        <v>0</v>
      </c>
      <c r="I12" s="214">
        <f>Položky!BE80</f>
        <v>0</v>
      </c>
    </row>
    <row r="13" spans="1:256" x14ac:dyDescent="0.2">
      <c r="A13" s="211" t="str">
        <f>Položky!B81</f>
        <v>784</v>
      </c>
      <c r="B13" s="119" t="str">
        <f>Položky!C81</f>
        <v>Malby</v>
      </c>
      <c r="C13" s="59"/>
      <c r="D13" s="120"/>
      <c r="E13" s="212">
        <f>Položky!BA91</f>
        <v>0</v>
      </c>
      <c r="F13" s="213">
        <f>Položky!BB91</f>
        <v>0</v>
      </c>
      <c r="G13" s="213">
        <f>Položky!BC91</f>
        <v>0</v>
      </c>
      <c r="H13" s="213">
        <f>Položky!BD91</f>
        <v>0</v>
      </c>
      <c r="I13" s="214">
        <f>Položky!BE91</f>
        <v>0</v>
      </c>
    </row>
    <row r="14" spans="1:256" ht="13.5" thickBot="1" x14ac:dyDescent="0.25">
      <c r="A14" s="211" t="str">
        <f>Položky!B92</f>
        <v>D96</v>
      </c>
      <c r="B14" s="119" t="str">
        <f>Položky!C92</f>
        <v>Přesuny suti a vybouraných hmot</v>
      </c>
      <c r="C14" s="59"/>
      <c r="D14" s="120"/>
      <c r="E14" s="212">
        <f>Položky!BA102</f>
        <v>0</v>
      </c>
      <c r="F14" s="213">
        <f>Položky!BB102</f>
        <v>0</v>
      </c>
      <c r="G14" s="213">
        <f>Položky!BC102</f>
        <v>0</v>
      </c>
      <c r="H14" s="213">
        <f>Položky!BD102</f>
        <v>0</v>
      </c>
      <c r="I14" s="214">
        <f>Položky!BE102</f>
        <v>0</v>
      </c>
    </row>
    <row r="15" spans="1:256" ht="13.5" thickBot="1" x14ac:dyDescent="0.25">
      <c r="A15" s="121"/>
      <c r="B15" s="122" t="s">
        <v>57</v>
      </c>
      <c r="C15" s="122"/>
      <c r="D15" s="123"/>
      <c r="E15" s="124">
        <f>SUM(E7:E14)</f>
        <v>0</v>
      </c>
      <c r="F15" s="125">
        <f>SUM(F7:F14)</f>
        <v>0</v>
      </c>
      <c r="G15" s="125">
        <f>SUM(G7:G14)</f>
        <v>0</v>
      </c>
      <c r="H15" s="125">
        <f>SUM(H7:H14)</f>
        <v>0</v>
      </c>
      <c r="I15" s="126">
        <f>SUM(I7:I14)</f>
        <v>0</v>
      </c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  <c r="BZ15" s="127"/>
      <c r="CA15" s="127"/>
      <c r="CB15" s="127"/>
      <c r="CC15" s="127"/>
      <c r="CD15" s="127"/>
      <c r="CE15" s="127"/>
      <c r="CF15" s="127"/>
      <c r="CG15" s="127"/>
      <c r="CH15" s="127"/>
      <c r="CI15" s="127"/>
      <c r="CJ15" s="127"/>
      <c r="CK15" s="127"/>
      <c r="CL15" s="127"/>
      <c r="CM15" s="127"/>
      <c r="CN15" s="127"/>
      <c r="CO15" s="127"/>
      <c r="CP15" s="127"/>
      <c r="CQ15" s="127"/>
      <c r="CR15" s="127"/>
      <c r="CS15" s="127"/>
      <c r="CT15" s="127"/>
      <c r="CU15" s="127"/>
      <c r="CV15" s="127"/>
      <c r="CW15" s="127"/>
      <c r="CX15" s="127"/>
      <c r="CY15" s="127"/>
      <c r="CZ15" s="127"/>
      <c r="DA15" s="127"/>
      <c r="DB15" s="127"/>
      <c r="DC15" s="127"/>
      <c r="DD15" s="127"/>
      <c r="DE15" s="127"/>
      <c r="DF15" s="127"/>
      <c r="DG15" s="127"/>
      <c r="DH15" s="127"/>
      <c r="DI15" s="127"/>
      <c r="DJ15" s="127"/>
      <c r="DK15" s="127"/>
      <c r="DL15" s="127"/>
      <c r="DM15" s="127"/>
      <c r="DN15" s="127"/>
      <c r="DO15" s="127"/>
      <c r="DP15" s="127"/>
      <c r="DQ15" s="127"/>
      <c r="DR15" s="127"/>
      <c r="DS15" s="127"/>
      <c r="DT15" s="127"/>
      <c r="DU15" s="127"/>
      <c r="DV15" s="127"/>
      <c r="DW15" s="127"/>
      <c r="DX15" s="127"/>
      <c r="DY15" s="127"/>
      <c r="DZ15" s="127"/>
      <c r="EA15" s="127"/>
      <c r="EB15" s="127"/>
      <c r="EC15" s="127"/>
      <c r="ED15" s="127"/>
      <c r="EE15" s="127"/>
      <c r="EF15" s="127"/>
      <c r="EG15" s="127"/>
      <c r="EH15" s="127"/>
      <c r="EI15" s="127"/>
      <c r="EJ15" s="127"/>
      <c r="EK15" s="127"/>
      <c r="EL15" s="127"/>
      <c r="EM15" s="127"/>
      <c r="EN15" s="127"/>
      <c r="EO15" s="127"/>
      <c r="EP15" s="127"/>
      <c r="EQ15" s="127"/>
      <c r="ER15" s="127"/>
      <c r="ES15" s="127"/>
      <c r="ET15" s="127"/>
      <c r="EU15" s="127"/>
      <c r="EV15" s="127"/>
      <c r="EW15" s="127"/>
      <c r="EX15" s="127"/>
      <c r="EY15" s="127"/>
      <c r="EZ15" s="127"/>
      <c r="FA15" s="127"/>
      <c r="FB15" s="127"/>
      <c r="FC15" s="127"/>
      <c r="FD15" s="127"/>
      <c r="FE15" s="127"/>
      <c r="FF15" s="127"/>
      <c r="FG15" s="127"/>
      <c r="FH15" s="127"/>
      <c r="FI15" s="127"/>
      <c r="FJ15" s="127"/>
      <c r="FK15" s="127"/>
      <c r="FL15" s="127"/>
      <c r="FM15" s="127"/>
      <c r="FN15" s="127"/>
      <c r="FO15" s="127"/>
      <c r="FP15" s="127"/>
      <c r="FQ15" s="127"/>
      <c r="FR15" s="127"/>
      <c r="FS15" s="127"/>
      <c r="FT15" s="127"/>
      <c r="FU15" s="127"/>
      <c r="FV15" s="127"/>
      <c r="FW15" s="127"/>
      <c r="FX15" s="127"/>
      <c r="FY15" s="127"/>
      <c r="FZ15" s="127"/>
      <c r="GA15" s="127"/>
      <c r="GB15" s="127"/>
      <c r="GC15" s="127"/>
      <c r="GD15" s="127"/>
      <c r="GE15" s="127"/>
      <c r="GF15" s="127"/>
      <c r="GG15" s="127"/>
      <c r="GH15" s="127"/>
      <c r="GI15" s="127"/>
      <c r="GJ15" s="127"/>
      <c r="GK15" s="127"/>
      <c r="GL15" s="127"/>
      <c r="GM15" s="127"/>
      <c r="GN15" s="127"/>
      <c r="GO15" s="127"/>
      <c r="GP15" s="127"/>
      <c r="GQ15" s="127"/>
      <c r="GR15" s="127"/>
      <c r="GS15" s="127"/>
      <c r="GT15" s="127"/>
      <c r="GU15" s="127"/>
      <c r="GV15" s="127"/>
      <c r="GW15" s="127"/>
      <c r="GX15" s="127"/>
      <c r="GY15" s="127"/>
      <c r="GZ15" s="127"/>
      <c r="HA15" s="127"/>
      <c r="HB15" s="127"/>
      <c r="HC15" s="127"/>
      <c r="HD15" s="127"/>
      <c r="HE15" s="127"/>
      <c r="HF15" s="127"/>
      <c r="HG15" s="127"/>
      <c r="HH15" s="127"/>
      <c r="HI15" s="127"/>
      <c r="HJ15" s="127"/>
      <c r="HK15" s="127"/>
      <c r="HL15" s="127"/>
      <c r="HM15" s="127"/>
      <c r="HN15" s="127"/>
      <c r="HO15" s="127"/>
      <c r="HP15" s="127"/>
      <c r="HQ15" s="127"/>
      <c r="HR15" s="127"/>
      <c r="HS15" s="127"/>
      <c r="HT15" s="127"/>
      <c r="HU15" s="127"/>
      <c r="HV15" s="127"/>
      <c r="HW15" s="127"/>
      <c r="HX15" s="127"/>
      <c r="HY15" s="127"/>
      <c r="HZ15" s="127"/>
      <c r="IA15" s="127"/>
      <c r="IB15" s="127"/>
      <c r="IC15" s="127"/>
      <c r="ID15" s="127"/>
      <c r="IE15" s="127"/>
      <c r="IF15" s="127"/>
      <c r="IG15" s="127"/>
      <c r="IH15" s="127"/>
      <c r="II15" s="127"/>
      <c r="IJ15" s="127"/>
      <c r="IK15" s="127"/>
      <c r="IL15" s="127"/>
      <c r="IM15" s="127"/>
      <c r="IN15" s="127"/>
      <c r="IO15" s="127"/>
      <c r="IP15" s="127"/>
      <c r="IQ15" s="127"/>
      <c r="IR15" s="127"/>
      <c r="IS15" s="127"/>
      <c r="IT15" s="127"/>
      <c r="IU15" s="127"/>
      <c r="IV15" s="127"/>
    </row>
    <row r="16" spans="1:256" x14ac:dyDescent="0.2">
      <c r="A16" s="59"/>
      <c r="B16" s="59"/>
      <c r="C16" s="59"/>
      <c r="D16" s="59"/>
      <c r="E16" s="59"/>
      <c r="F16" s="59"/>
      <c r="G16" s="59"/>
      <c r="H16" s="59"/>
      <c r="I16" s="59"/>
    </row>
    <row r="17" spans="1:57" ht="18" x14ac:dyDescent="0.25">
      <c r="A17" s="112" t="s">
        <v>58</v>
      </c>
      <c r="B17" s="112"/>
      <c r="C17" s="112"/>
      <c r="D17" s="112"/>
      <c r="E17" s="112"/>
      <c r="F17" s="112"/>
      <c r="G17" s="128"/>
      <c r="H17" s="112"/>
      <c r="I17" s="112"/>
      <c r="BA17" s="33"/>
      <c r="BB17" s="33"/>
      <c r="BC17" s="33"/>
      <c r="BD17" s="33"/>
      <c r="BE17" s="33"/>
    </row>
    <row r="18" spans="1:57" ht="13.5" thickBot="1" x14ac:dyDescent="0.25">
      <c r="A18" s="59"/>
      <c r="B18" s="59"/>
      <c r="C18" s="59"/>
      <c r="D18" s="59"/>
      <c r="E18" s="59"/>
      <c r="F18" s="59"/>
      <c r="G18" s="59"/>
      <c r="H18" s="59"/>
      <c r="I18" s="59"/>
    </row>
    <row r="19" spans="1:57" x14ac:dyDescent="0.2">
      <c r="A19" s="66" t="s">
        <v>59</v>
      </c>
      <c r="B19" s="67"/>
      <c r="C19" s="67"/>
      <c r="D19" s="129"/>
      <c r="E19" s="130" t="s">
        <v>60</v>
      </c>
      <c r="F19" s="131" t="s">
        <v>61</v>
      </c>
      <c r="G19" s="132" t="s">
        <v>62</v>
      </c>
      <c r="H19" s="133"/>
      <c r="I19" s="134" t="s">
        <v>60</v>
      </c>
    </row>
    <row r="20" spans="1:57" x14ac:dyDescent="0.2">
      <c r="A20" s="57" t="s">
        <v>215</v>
      </c>
      <c r="B20" s="48"/>
      <c r="C20" s="48"/>
      <c r="D20" s="135"/>
      <c r="E20" s="136"/>
      <c r="F20" s="137"/>
      <c r="G20" s="138">
        <f>CHOOSE(BA20+1,HSV+PSV,HSV+PSV+Mont,HSV+PSV+Dodavka+Mont,HSV,PSV,Mont,Dodavka,Mont+Dodavka,0)</f>
        <v>0</v>
      </c>
      <c r="H20" s="139"/>
      <c r="I20" s="140">
        <f>E20+F20*G20/100</f>
        <v>0</v>
      </c>
      <c r="BA20">
        <v>0</v>
      </c>
    </row>
    <row r="21" spans="1:57" x14ac:dyDescent="0.2">
      <c r="A21" s="57" t="s">
        <v>216</v>
      </c>
      <c r="B21" s="48"/>
      <c r="C21" s="48"/>
      <c r="D21" s="135"/>
      <c r="E21" s="136"/>
      <c r="F21" s="137"/>
      <c r="G21" s="138">
        <f>CHOOSE(BA21+1,HSV+PSV,HSV+PSV+Mont,HSV+PSV+Dodavka+Mont,HSV,PSV,Mont,Dodavka,Mont+Dodavka,0)</f>
        <v>0</v>
      </c>
      <c r="H21" s="139"/>
      <c r="I21" s="140">
        <f>E21+F21*G21/100</f>
        <v>0</v>
      </c>
      <c r="BA21">
        <v>0</v>
      </c>
    </row>
    <row r="22" spans="1:57" x14ac:dyDescent="0.2">
      <c r="A22" s="57" t="s">
        <v>217</v>
      </c>
      <c r="B22" s="48"/>
      <c r="C22" s="48"/>
      <c r="D22" s="135"/>
      <c r="E22" s="136"/>
      <c r="F22" s="137"/>
      <c r="G22" s="138">
        <f>CHOOSE(BA22+1,HSV+PSV,HSV+PSV+Mont,HSV+PSV+Dodavka+Mont,HSV,PSV,Mont,Dodavka,Mont+Dodavka,0)</f>
        <v>0</v>
      </c>
      <c r="H22" s="139"/>
      <c r="I22" s="140">
        <f>E22+F22*G22/100</f>
        <v>0</v>
      </c>
      <c r="BA22">
        <v>0</v>
      </c>
    </row>
    <row r="23" spans="1:57" x14ac:dyDescent="0.2">
      <c r="A23" s="57" t="s">
        <v>218</v>
      </c>
      <c r="B23" s="48"/>
      <c r="C23" s="48"/>
      <c r="D23" s="135"/>
      <c r="E23" s="136"/>
      <c r="F23" s="137"/>
      <c r="G23" s="138">
        <f>CHOOSE(BA23+1,HSV+PSV,HSV+PSV+Mont,HSV+PSV+Dodavka+Mont,HSV,PSV,Mont,Dodavka,Mont+Dodavka,0)</f>
        <v>0</v>
      </c>
      <c r="H23" s="139"/>
      <c r="I23" s="140">
        <f>E23+F23*G23/100</f>
        <v>0</v>
      </c>
      <c r="BA23">
        <v>0</v>
      </c>
    </row>
    <row r="24" spans="1:57" x14ac:dyDescent="0.2">
      <c r="A24" s="57" t="s">
        <v>219</v>
      </c>
      <c r="B24" s="48"/>
      <c r="C24" s="48"/>
      <c r="D24" s="135"/>
      <c r="E24" s="136"/>
      <c r="F24" s="137"/>
      <c r="G24" s="138">
        <f>CHOOSE(BA24+1,HSV+PSV,HSV+PSV+Mont,HSV+PSV+Dodavka+Mont,HSV,PSV,Mont,Dodavka,Mont+Dodavka,0)</f>
        <v>0</v>
      </c>
      <c r="H24" s="139"/>
      <c r="I24" s="140">
        <f>E24+F24*G24/100</f>
        <v>0</v>
      </c>
      <c r="BA24">
        <v>1</v>
      </c>
    </row>
    <row r="25" spans="1:57" x14ac:dyDescent="0.2">
      <c r="A25" s="57" t="s">
        <v>220</v>
      </c>
      <c r="B25" s="48"/>
      <c r="C25" s="48"/>
      <c r="D25" s="135"/>
      <c r="E25" s="136"/>
      <c r="F25" s="137"/>
      <c r="G25" s="138">
        <f>CHOOSE(BA25+1,HSV+PSV,HSV+PSV+Mont,HSV+PSV+Dodavka+Mont,HSV,PSV,Mont,Dodavka,Mont+Dodavka,0)</f>
        <v>0</v>
      </c>
      <c r="H25" s="139"/>
      <c r="I25" s="140">
        <f>E25+F25*G25/100</f>
        <v>0</v>
      </c>
      <c r="BA25">
        <v>1</v>
      </c>
    </row>
    <row r="26" spans="1:57" x14ac:dyDescent="0.2">
      <c r="A26" s="57" t="s">
        <v>221</v>
      </c>
      <c r="B26" s="48"/>
      <c r="C26" s="48"/>
      <c r="D26" s="135"/>
      <c r="E26" s="136"/>
      <c r="F26" s="137"/>
      <c r="G26" s="138">
        <f>CHOOSE(BA26+1,HSV+PSV,HSV+PSV+Mont,HSV+PSV+Dodavka+Mont,HSV,PSV,Mont,Dodavka,Mont+Dodavka,0)</f>
        <v>0</v>
      </c>
      <c r="H26" s="139"/>
      <c r="I26" s="140">
        <f>E26+F26*G26/100</f>
        <v>0</v>
      </c>
      <c r="BA26">
        <v>2</v>
      </c>
    </row>
    <row r="27" spans="1:57" x14ac:dyDescent="0.2">
      <c r="A27" s="57" t="s">
        <v>222</v>
      </c>
      <c r="B27" s="48"/>
      <c r="C27" s="48"/>
      <c r="D27" s="135"/>
      <c r="E27" s="136"/>
      <c r="F27" s="137"/>
      <c r="G27" s="138">
        <f>CHOOSE(BA27+1,HSV+PSV,HSV+PSV+Mont,HSV+PSV+Dodavka+Mont,HSV,PSV,Mont,Dodavka,Mont+Dodavka,0)</f>
        <v>0</v>
      </c>
      <c r="H27" s="139"/>
      <c r="I27" s="140">
        <f>E27+F27*G27/100</f>
        <v>0</v>
      </c>
      <c r="BA27">
        <v>2</v>
      </c>
    </row>
    <row r="28" spans="1:57" ht="13.5" thickBot="1" x14ac:dyDescent="0.25">
      <c r="A28" s="141"/>
      <c r="B28" s="142" t="s">
        <v>63</v>
      </c>
      <c r="C28" s="143"/>
      <c r="D28" s="144"/>
      <c r="E28" s="145"/>
      <c r="F28" s="146"/>
      <c r="G28" s="146"/>
      <c r="H28" s="147">
        <f>SUM(I20:I27)</f>
        <v>0</v>
      </c>
      <c r="I28" s="148"/>
    </row>
    <row r="30" spans="1:57" x14ac:dyDescent="0.2">
      <c r="B30" s="127"/>
      <c r="F30" s="149"/>
      <c r="G30" s="150"/>
      <c r="H30" s="150"/>
      <c r="I30" s="151"/>
    </row>
    <row r="31" spans="1:57" x14ac:dyDescent="0.2">
      <c r="F31" s="149"/>
      <c r="G31" s="150"/>
      <c r="H31" s="150"/>
      <c r="I31" s="151"/>
    </row>
    <row r="32" spans="1:57" x14ac:dyDescent="0.2">
      <c r="F32" s="149"/>
      <c r="G32" s="150"/>
      <c r="H32" s="150"/>
      <c r="I32" s="151"/>
    </row>
    <row r="33" spans="6:9" x14ac:dyDescent="0.2">
      <c r="F33" s="149"/>
      <c r="G33" s="150"/>
      <c r="H33" s="150"/>
      <c r="I33" s="151"/>
    </row>
    <row r="34" spans="6:9" x14ac:dyDescent="0.2">
      <c r="F34" s="149"/>
      <c r="G34" s="150"/>
      <c r="H34" s="150"/>
      <c r="I34" s="151"/>
    </row>
    <row r="35" spans="6:9" x14ac:dyDescent="0.2">
      <c r="F35" s="149"/>
      <c r="G35" s="150"/>
      <c r="H35" s="150"/>
      <c r="I35" s="151"/>
    </row>
    <row r="36" spans="6:9" x14ac:dyDescent="0.2">
      <c r="F36" s="149"/>
      <c r="G36" s="150"/>
      <c r="H36" s="150"/>
      <c r="I36" s="151"/>
    </row>
    <row r="37" spans="6:9" x14ac:dyDescent="0.2">
      <c r="F37" s="149"/>
      <c r="G37" s="150"/>
      <c r="H37" s="150"/>
      <c r="I37" s="151"/>
    </row>
    <row r="38" spans="6:9" x14ac:dyDescent="0.2">
      <c r="F38" s="149"/>
      <c r="G38" s="150"/>
      <c r="H38" s="150"/>
      <c r="I38" s="151"/>
    </row>
    <row r="39" spans="6:9" x14ac:dyDescent="0.2">
      <c r="F39" s="149"/>
      <c r="G39" s="150"/>
      <c r="H39" s="150"/>
      <c r="I39" s="151"/>
    </row>
    <row r="40" spans="6:9" x14ac:dyDescent="0.2">
      <c r="F40" s="149"/>
      <c r="G40" s="150"/>
      <c r="H40" s="150"/>
      <c r="I40" s="151"/>
    </row>
    <row r="41" spans="6:9" x14ac:dyDescent="0.2">
      <c r="F41" s="149"/>
      <c r="G41" s="150"/>
      <c r="H41" s="150"/>
      <c r="I41" s="151"/>
    </row>
    <row r="42" spans="6:9" x14ac:dyDescent="0.2">
      <c r="F42" s="149"/>
      <c r="G42" s="150"/>
      <c r="H42" s="150"/>
      <c r="I42" s="151"/>
    </row>
    <row r="43" spans="6:9" x14ac:dyDescent="0.2">
      <c r="F43" s="149"/>
      <c r="G43" s="150"/>
      <c r="H43" s="150"/>
      <c r="I43" s="151"/>
    </row>
    <row r="44" spans="6:9" x14ac:dyDescent="0.2">
      <c r="F44" s="149"/>
      <c r="G44" s="150"/>
      <c r="H44" s="150"/>
      <c r="I44" s="151"/>
    </row>
    <row r="45" spans="6:9" x14ac:dyDescent="0.2">
      <c r="F45" s="149"/>
      <c r="G45" s="150"/>
      <c r="H45" s="150"/>
      <c r="I45" s="151"/>
    </row>
    <row r="46" spans="6:9" x14ac:dyDescent="0.2">
      <c r="F46" s="149"/>
      <c r="G46" s="150"/>
      <c r="H46" s="150"/>
      <c r="I46" s="151"/>
    </row>
    <row r="47" spans="6:9" x14ac:dyDescent="0.2">
      <c r="F47" s="149"/>
      <c r="G47" s="150"/>
      <c r="H47" s="150"/>
      <c r="I47" s="151"/>
    </row>
    <row r="48" spans="6:9" x14ac:dyDescent="0.2">
      <c r="F48" s="149"/>
      <c r="G48" s="150"/>
      <c r="H48" s="150"/>
      <c r="I48" s="151"/>
    </row>
    <row r="49" spans="6:9" x14ac:dyDescent="0.2">
      <c r="F49" s="149"/>
      <c r="G49" s="150"/>
      <c r="H49" s="150"/>
      <c r="I49" s="151"/>
    </row>
    <row r="50" spans="6:9" x14ac:dyDescent="0.2">
      <c r="F50" s="149"/>
      <c r="G50" s="150"/>
      <c r="H50" s="150"/>
      <c r="I50" s="151"/>
    </row>
    <row r="51" spans="6:9" x14ac:dyDescent="0.2">
      <c r="F51" s="149"/>
      <c r="G51" s="150"/>
      <c r="H51" s="150"/>
      <c r="I51" s="151"/>
    </row>
    <row r="52" spans="6:9" x14ac:dyDescent="0.2">
      <c r="F52" s="149"/>
      <c r="G52" s="150"/>
      <c r="H52" s="150"/>
      <c r="I52" s="151"/>
    </row>
    <row r="53" spans="6:9" x14ac:dyDescent="0.2">
      <c r="F53" s="149"/>
      <c r="G53" s="150"/>
      <c r="H53" s="150"/>
      <c r="I53" s="151"/>
    </row>
    <row r="54" spans="6:9" x14ac:dyDescent="0.2">
      <c r="F54" s="149"/>
      <c r="G54" s="150"/>
      <c r="H54" s="150"/>
      <c r="I54" s="151"/>
    </row>
    <row r="55" spans="6:9" x14ac:dyDescent="0.2">
      <c r="F55" s="149"/>
      <c r="G55" s="150"/>
      <c r="H55" s="150"/>
      <c r="I55" s="151"/>
    </row>
    <row r="56" spans="6:9" x14ac:dyDescent="0.2">
      <c r="F56" s="149"/>
      <c r="G56" s="150"/>
      <c r="H56" s="150"/>
      <c r="I56" s="151"/>
    </row>
    <row r="57" spans="6:9" x14ac:dyDescent="0.2">
      <c r="F57" s="149"/>
      <c r="G57" s="150"/>
      <c r="H57" s="150"/>
      <c r="I57" s="151"/>
    </row>
    <row r="58" spans="6:9" x14ac:dyDescent="0.2">
      <c r="F58" s="149"/>
      <c r="G58" s="150"/>
      <c r="H58" s="150"/>
      <c r="I58" s="151"/>
    </row>
    <row r="59" spans="6:9" x14ac:dyDescent="0.2">
      <c r="F59" s="149"/>
      <c r="G59" s="150"/>
      <c r="H59" s="150"/>
      <c r="I59" s="151"/>
    </row>
    <row r="60" spans="6:9" x14ac:dyDescent="0.2">
      <c r="F60" s="149"/>
      <c r="G60" s="150"/>
      <c r="H60" s="150"/>
      <c r="I60" s="151"/>
    </row>
    <row r="61" spans="6:9" x14ac:dyDescent="0.2">
      <c r="F61" s="149"/>
      <c r="G61" s="150"/>
      <c r="H61" s="150"/>
      <c r="I61" s="151"/>
    </row>
    <row r="62" spans="6:9" x14ac:dyDescent="0.2">
      <c r="F62" s="149"/>
      <c r="G62" s="150"/>
      <c r="H62" s="150"/>
      <c r="I62" s="151"/>
    </row>
    <row r="63" spans="6:9" x14ac:dyDescent="0.2">
      <c r="F63" s="149"/>
      <c r="G63" s="150"/>
      <c r="H63" s="150"/>
      <c r="I63" s="151"/>
    </row>
    <row r="64" spans="6:9" x14ac:dyDescent="0.2">
      <c r="F64" s="149"/>
      <c r="G64" s="150"/>
      <c r="H64" s="150"/>
      <c r="I64" s="151"/>
    </row>
    <row r="65" spans="6:9" x14ac:dyDescent="0.2">
      <c r="F65" s="149"/>
      <c r="G65" s="150"/>
      <c r="H65" s="150"/>
      <c r="I65" s="151"/>
    </row>
    <row r="66" spans="6:9" x14ac:dyDescent="0.2">
      <c r="F66" s="149"/>
      <c r="G66" s="150"/>
      <c r="H66" s="150"/>
      <c r="I66" s="151"/>
    </row>
    <row r="67" spans="6:9" x14ac:dyDescent="0.2">
      <c r="F67" s="149"/>
      <c r="G67" s="150"/>
      <c r="H67" s="150"/>
      <c r="I67" s="151"/>
    </row>
    <row r="68" spans="6:9" x14ac:dyDescent="0.2">
      <c r="F68" s="149"/>
      <c r="G68" s="150"/>
      <c r="H68" s="150"/>
      <c r="I68" s="151"/>
    </row>
    <row r="69" spans="6:9" x14ac:dyDescent="0.2">
      <c r="F69" s="149"/>
      <c r="G69" s="150"/>
      <c r="H69" s="150"/>
      <c r="I69" s="151"/>
    </row>
    <row r="70" spans="6:9" x14ac:dyDescent="0.2">
      <c r="F70" s="149"/>
      <c r="G70" s="150"/>
      <c r="H70" s="150"/>
      <c r="I70" s="151"/>
    </row>
    <row r="71" spans="6:9" x14ac:dyDescent="0.2">
      <c r="F71" s="149"/>
      <c r="G71" s="150"/>
      <c r="H71" s="150"/>
      <c r="I71" s="151"/>
    </row>
    <row r="72" spans="6:9" x14ac:dyDescent="0.2">
      <c r="F72" s="149"/>
      <c r="G72" s="150"/>
      <c r="H72" s="150"/>
      <c r="I72" s="151"/>
    </row>
    <row r="73" spans="6:9" x14ac:dyDescent="0.2">
      <c r="F73" s="149"/>
      <c r="G73" s="150"/>
      <c r="H73" s="150"/>
      <c r="I73" s="151"/>
    </row>
    <row r="74" spans="6:9" x14ac:dyDescent="0.2">
      <c r="F74" s="149"/>
      <c r="G74" s="150"/>
      <c r="H74" s="150"/>
      <c r="I74" s="151"/>
    </row>
    <row r="75" spans="6:9" x14ac:dyDescent="0.2">
      <c r="F75" s="149"/>
      <c r="G75" s="150"/>
      <c r="H75" s="150"/>
      <c r="I75" s="151"/>
    </row>
    <row r="76" spans="6:9" x14ac:dyDescent="0.2">
      <c r="F76" s="149"/>
      <c r="G76" s="150"/>
      <c r="H76" s="150"/>
      <c r="I76" s="151"/>
    </row>
    <row r="77" spans="6:9" x14ac:dyDescent="0.2">
      <c r="F77" s="149"/>
      <c r="G77" s="150"/>
      <c r="H77" s="150"/>
      <c r="I77" s="151"/>
    </row>
    <row r="78" spans="6:9" x14ac:dyDescent="0.2">
      <c r="F78" s="149"/>
      <c r="G78" s="150"/>
      <c r="H78" s="150"/>
      <c r="I78" s="151"/>
    </row>
    <row r="79" spans="6:9" x14ac:dyDescent="0.2">
      <c r="F79" s="149"/>
      <c r="G79" s="150"/>
      <c r="H79" s="150"/>
      <c r="I79" s="151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31093-CCD6-46BF-8556-F7455880FF52}">
  <sheetPr codeName="List2"/>
  <dimension ref="A1:CZ163"/>
  <sheetViews>
    <sheetView showGridLines="0" showZeros="0" zoomScaleNormal="100" workbookViewId="0">
      <selection activeCell="A102" sqref="A102:XFD104"/>
    </sheetView>
  </sheetViews>
  <sheetFormatPr defaultRowHeight="12.75" x14ac:dyDescent="0.2"/>
  <cols>
    <col min="1" max="1" width="4.42578125" style="153" customWidth="1"/>
    <col min="2" max="2" width="11.5703125" style="153" customWidth="1"/>
    <col min="3" max="3" width="40.42578125" style="153" customWidth="1"/>
    <col min="4" max="4" width="5.5703125" style="153" customWidth="1"/>
    <col min="5" max="5" width="8.5703125" style="207" customWidth="1"/>
    <col min="6" max="6" width="9.85546875" style="153" customWidth="1"/>
    <col min="7" max="7" width="13.85546875" style="153" customWidth="1"/>
    <col min="8" max="11" width="9.140625" style="153"/>
    <col min="12" max="12" width="75.42578125" style="153" customWidth="1"/>
    <col min="13" max="13" width="45.28515625" style="153" customWidth="1"/>
    <col min="14" max="256" width="9.140625" style="153"/>
    <col min="257" max="257" width="4.42578125" style="153" customWidth="1"/>
    <col min="258" max="258" width="11.5703125" style="153" customWidth="1"/>
    <col min="259" max="259" width="40.42578125" style="153" customWidth="1"/>
    <col min="260" max="260" width="5.5703125" style="153" customWidth="1"/>
    <col min="261" max="261" width="8.5703125" style="153" customWidth="1"/>
    <col min="262" max="262" width="9.85546875" style="153" customWidth="1"/>
    <col min="263" max="263" width="13.85546875" style="153" customWidth="1"/>
    <col min="264" max="267" width="9.140625" style="153"/>
    <col min="268" max="268" width="75.42578125" style="153" customWidth="1"/>
    <col min="269" max="269" width="45.28515625" style="153" customWidth="1"/>
    <col min="270" max="512" width="9.140625" style="153"/>
    <col min="513" max="513" width="4.42578125" style="153" customWidth="1"/>
    <col min="514" max="514" width="11.5703125" style="153" customWidth="1"/>
    <col min="515" max="515" width="40.42578125" style="153" customWidth="1"/>
    <col min="516" max="516" width="5.5703125" style="153" customWidth="1"/>
    <col min="517" max="517" width="8.5703125" style="153" customWidth="1"/>
    <col min="518" max="518" width="9.85546875" style="153" customWidth="1"/>
    <col min="519" max="519" width="13.85546875" style="153" customWidth="1"/>
    <col min="520" max="523" width="9.140625" style="153"/>
    <col min="524" max="524" width="75.42578125" style="153" customWidth="1"/>
    <col min="525" max="525" width="45.28515625" style="153" customWidth="1"/>
    <col min="526" max="768" width="9.140625" style="153"/>
    <col min="769" max="769" width="4.42578125" style="153" customWidth="1"/>
    <col min="770" max="770" width="11.5703125" style="153" customWidth="1"/>
    <col min="771" max="771" width="40.42578125" style="153" customWidth="1"/>
    <col min="772" max="772" width="5.5703125" style="153" customWidth="1"/>
    <col min="773" max="773" width="8.5703125" style="153" customWidth="1"/>
    <col min="774" max="774" width="9.85546875" style="153" customWidth="1"/>
    <col min="775" max="775" width="13.85546875" style="153" customWidth="1"/>
    <col min="776" max="779" width="9.140625" style="153"/>
    <col min="780" max="780" width="75.42578125" style="153" customWidth="1"/>
    <col min="781" max="781" width="45.28515625" style="153" customWidth="1"/>
    <col min="782" max="1024" width="9.140625" style="153"/>
    <col min="1025" max="1025" width="4.42578125" style="153" customWidth="1"/>
    <col min="1026" max="1026" width="11.5703125" style="153" customWidth="1"/>
    <col min="1027" max="1027" width="40.42578125" style="153" customWidth="1"/>
    <col min="1028" max="1028" width="5.5703125" style="153" customWidth="1"/>
    <col min="1029" max="1029" width="8.5703125" style="153" customWidth="1"/>
    <col min="1030" max="1030" width="9.85546875" style="153" customWidth="1"/>
    <col min="1031" max="1031" width="13.85546875" style="153" customWidth="1"/>
    <col min="1032" max="1035" width="9.140625" style="153"/>
    <col min="1036" max="1036" width="75.42578125" style="153" customWidth="1"/>
    <col min="1037" max="1037" width="45.28515625" style="153" customWidth="1"/>
    <col min="1038" max="1280" width="9.140625" style="153"/>
    <col min="1281" max="1281" width="4.42578125" style="153" customWidth="1"/>
    <col min="1282" max="1282" width="11.5703125" style="153" customWidth="1"/>
    <col min="1283" max="1283" width="40.42578125" style="153" customWidth="1"/>
    <col min="1284" max="1284" width="5.5703125" style="153" customWidth="1"/>
    <col min="1285" max="1285" width="8.5703125" style="153" customWidth="1"/>
    <col min="1286" max="1286" width="9.85546875" style="153" customWidth="1"/>
    <col min="1287" max="1287" width="13.85546875" style="153" customWidth="1"/>
    <col min="1288" max="1291" width="9.140625" style="153"/>
    <col min="1292" max="1292" width="75.42578125" style="153" customWidth="1"/>
    <col min="1293" max="1293" width="45.28515625" style="153" customWidth="1"/>
    <col min="1294" max="1536" width="9.140625" style="153"/>
    <col min="1537" max="1537" width="4.42578125" style="153" customWidth="1"/>
    <col min="1538" max="1538" width="11.5703125" style="153" customWidth="1"/>
    <col min="1539" max="1539" width="40.42578125" style="153" customWidth="1"/>
    <col min="1540" max="1540" width="5.5703125" style="153" customWidth="1"/>
    <col min="1541" max="1541" width="8.5703125" style="153" customWidth="1"/>
    <col min="1542" max="1542" width="9.85546875" style="153" customWidth="1"/>
    <col min="1543" max="1543" width="13.85546875" style="153" customWidth="1"/>
    <col min="1544" max="1547" width="9.140625" style="153"/>
    <col min="1548" max="1548" width="75.42578125" style="153" customWidth="1"/>
    <col min="1549" max="1549" width="45.28515625" style="153" customWidth="1"/>
    <col min="1550" max="1792" width="9.140625" style="153"/>
    <col min="1793" max="1793" width="4.42578125" style="153" customWidth="1"/>
    <col min="1794" max="1794" width="11.5703125" style="153" customWidth="1"/>
    <col min="1795" max="1795" width="40.42578125" style="153" customWidth="1"/>
    <col min="1796" max="1796" width="5.5703125" style="153" customWidth="1"/>
    <col min="1797" max="1797" width="8.5703125" style="153" customWidth="1"/>
    <col min="1798" max="1798" width="9.85546875" style="153" customWidth="1"/>
    <col min="1799" max="1799" width="13.85546875" style="153" customWidth="1"/>
    <col min="1800" max="1803" width="9.140625" style="153"/>
    <col min="1804" max="1804" width="75.42578125" style="153" customWidth="1"/>
    <col min="1805" max="1805" width="45.28515625" style="153" customWidth="1"/>
    <col min="1806" max="2048" width="9.140625" style="153"/>
    <col min="2049" max="2049" width="4.42578125" style="153" customWidth="1"/>
    <col min="2050" max="2050" width="11.5703125" style="153" customWidth="1"/>
    <col min="2051" max="2051" width="40.42578125" style="153" customWidth="1"/>
    <col min="2052" max="2052" width="5.5703125" style="153" customWidth="1"/>
    <col min="2053" max="2053" width="8.5703125" style="153" customWidth="1"/>
    <col min="2054" max="2054" width="9.85546875" style="153" customWidth="1"/>
    <col min="2055" max="2055" width="13.85546875" style="153" customWidth="1"/>
    <col min="2056" max="2059" width="9.140625" style="153"/>
    <col min="2060" max="2060" width="75.42578125" style="153" customWidth="1"/>
    <col min="2061" max="2061" width="45.28515625" style="153" customWidth="1"/>
    <col min="2062" max="2304" width="9.140625" style="153"/>
    <col min="2305" max="2305" width="4.42578125" style="153" customWidth="1"/>
    <col min="2306" max="2306" width="11.5703125" style="153" customWidth="1"/>
    <col min="2307" max="2307" width="40.42578125" style="153" customWidth="1"/>
    <col min="2308" max="2308" width="5.5703125" style="153" customWidth="1"/>
    <col min="2309" max="2309" width="8.5703125" style="153" customWidth="1"/>
    <col min="2310" max="2310" width="9.85546875" style="153" customWidth="1"/>
    <col min="2311" max="2311" width="13.85546875" style="153" customWidth="1"/>
    <col min="2312" max="2315" width="9.140625" style="153"/>
    <col min="2316" max="2316" width="75.42578125" style="153" customWidth="1"/>
    <col min="2317" max="2317" width="45.28515625" style="153" customWidth="1"/>
    <col min="2318" max="2560" width="9.140625" style="153"/>
    <col min="2561" max="2561" width="4.42578125" style="153" customWidth="1"/>
    <col min="2562" max="2562" width="11.5703125" style="153" customWidth="1"/>
    <col min="2563" max="2563" width="40.42578125" style="153" customWidth="1"/>
    <col min="2564" max="2564" width="5.5703125" style="153" customWidth="1"/>
    <col min="2565" max="2565" width="8.5703125" style="153" customWidth="1"/>
    <col min="2566" max="2566" width="9.85546875" style="153" customWidth="1"/>
    <col min="2567" max="2567" width="13.85546875" style="153" customWidth="1"/>
    <col min="2568" max="2571" width="9.140625" style="153"/>
    <col min="2572" max="2572" width="75.42578125" style="153" customWidth="1"/>
    <col min="2573" max="2573" width="45.28515625" style="153" customWidth="1"/>
    <col min="2574" max="2816" width="9.140625" style="153"/>
    <col min="2817" max="2817" width="4.42578125" style="153" customWidth="1"/>
    <col min="2818" max="2818" width="11.5703125" style="153" customWidth="1"/>
    <col min="2819" max="2819" width="40.42578125" style="153" customWidth="1"/>
    <col min="2820" max="2820" width="5.5703125" style="153" customWidth="1"/>
    <col min="2821" max="2821" width="8.5703125" style="153" customWidth="1"/>
    <col min="2822" max="2822" width="9.85546875" style="153" customWidth="1"/>
    <col min="2823" max="2823" width="13.85546875" style="153" customWidth="1"/>
    <col min="2824" max="2827" width="9.140625" style="153"/>
    <col min="2828" max="2828" width="75.42578125" style="153" customWidth="1"/>
    <col min="2829" max="2829" width="45.28515625" style="153" customWidth="1"/>
    <col min="2830" max="3072" width="9.140625" style="153"/>
    <col min="3073" max="3073" width="4.42578125" style="153" customWidth="1"/>
    <col min="3074" max="3074" width="11.5703125" style="153" customWidth="1"/>
    <col min="3075" max="3075" width="40.42578125" style="153" customWidth="1"/>
    <col min="3076" max="3076" width="5.5703125" style="153" customWidth="1"/>
    <col min="3077" max="3077" width="8.5703125" style="153" customWidth="1"/>
    <col min="3078" max="3078" width="9.85546875" style="153" customWidth="1"/>
    <col min="3079" max="3079" width="13.85546875" style="153" customWidth="1"/>
    <col min="3080" max="3083" width="9.140625" style="153"/>
    <col min="3084" max="3084" width="75.42578125" style="153" customWidth="1"/>
    <col min="3085" max="3085" width="45.28515625" style="153" customWidth="1"/>
    <col min="3086" max="3328" width="9.140625" style="153"/>
    <col min="3329" max="3329" width="4.42578125" style="153" customWidth="1"/>
    <col min="3330" max="3330" width="11.5703125" style="153" customWidth="1"/>
    <col min="3331" max="3331" width="40.42578125" style="153" customWidth="1"/>
    <col min="3332" max="3332" width="5.5703125" style="153" customWidth="1"/>
    <col min="3333" max="3333" width="8.5703125" style="153" customWidth="1"/>
    <col min="3334" max="3334" width="9.85546875" style="153" customWidth="1"/>
    <col min="3335" max="3335" width="13.85546875" style="153" customWidth="1"/>
    <col min="3336" max="3339" width="9.140625" style="153"/>
    <col min="3340" max="3340" width="75.42578125" style="153" customWidth="1"/>
    <col min="3341" max="3341" width="45.28515625" style="153" customWidth="1"/>
    <col min="3342" max="3584" width="9.140625" style="153"/>
    <col min="3585" max="3585" width="4.42578125" style="153" customWidth="1"/>
    <col min="3586" max="3586" width="11.5703125" style="153" customWidth="1"/>
    <col min="3587" max="3587" width="40.42578125" style="153" customWidth="1"/>
    <col min="3588" max="3588" width="5.5703125" style="153" customWidth="1"/>
    <col min="3589" max="3589" width="8.5703125" style="153" customWidth="1"/>
    <col min="3590" max="3590" width="9.85546875" style="153" customWidth="1"/>
    <col min="3591" max="3591" width="13.85546875" style="153" customWidth="1"/>
    <col min="3592" max="3595" width="9.140625" style="153"/>
    <col min="3596" max="3596" width="75.42578125" style="153" customWidth="1"/>
    <col min="3597" max="3597" width="45.28515625" style="153" customWidth="1"/>
    <col min="3598" max="3840" width="9.140625" style="153"/>
    <col min="3841" max="3841" width="4.42578125" style="153" customWidth="1"/>
    <col min="3842" max="3842" width="11.5703125" style="153" customWidth="1"/>
    <col min="3843" max="3843" width="40.42578125" style="153" customWidth="1"/>
    <col min="3844" max="3844" width="5.5703125" style="153" customWidth="1"/>
    <col min="3845" max="3845" width="8.5703125" style="153" customWidth="1"/>
    <col min="3846" max="3846" width="9.85546875" style="153" customWidth="1"/>
    <col min="3847" max="3847" width="13.85546875" style="153" customWidth="1"/>
    <col min="3848" max="3851" width="9.140625" style="153"/>
    <col min="3852" max="3852" width="75.42578125" style="153" customWidth="1"/>
    <col min="3853" max="3853" width="45.28515625" style="153" customWidth="1"/>
    <col min="3854" max="4096" width="9.140625" style="153"/>
    <col min="4097" max="4097" width="4.42578125" style="153" customWidth="1"/>
    <col min="4098" max="4098" width="11.5703125" style="153" customWidth="1"/>
    <col min="4099" max="4099" width="40.42578125" style="153" customWidth="1"/>
    <col min="4100" max="4100" width="5.5703125" style="153" customWidth="1"/>
    <col min="4101" max="4101" width="8.5703125" style="153" customWidth="1"/>
    <col min="4102" max="4102" width="9.85546875" style="153" customWidth="1"/>
    <col min="4103" max="4103" width="13.85546875" style="153" customWidth="1"/>
    <col min="4104" max="4107" width="9.140625" style="153"/>
    <col min="4108" max="4108" width="75.42578125" style="153" customWidth="1"/>
    <col min="4109" max="4109" width="45.28515625" style="153" customWidth="1"/>
    <col min="4110" max="4352" width="9.140625" style="153"/>
    <col min="4353" max="4353" width="4.42578125" style="153" customWidth="1"/>
    <col min="4354" max="4354" width="11.5703125" style="153" customWidth="1"/>
    <col min="4355" max="4355" width="40.42578125" style="153" customWidth="1"/>
    <col min="4356" max="4356" width="5.5703125" style="153" customWidth="1"/>
    <col min="4357" max="4357" width="8.5703125" style="153" customWidth="1"/>
    <col min="4358" max="4358" width="9.85546875" style="153" customWidth="1"/>
    <col min="4359" max="4359" width="13.85546875" style="153" customWidth="1"/>
    <col min="4360" max="4363" width="9.140625" style="153"/>
    <col min="4364" max="4364" width="75.42578125" style="153" customWidth="1"/>
    <col min="4365" max="4365" width="45.28515625" style="153" customWidth="1"/>
    <col min="4366" max="4608" width="9.140625" style="153"/>
    <col min="4609" max="4609" width="4.42578125" style="153" customWidth="1"/>
    <col min="4610" max="4610" width="11.5703125" style="153" customWidth="1"/>
    <col min="4611" max="4611" width="40.42578125" style="153" customWidth="1"/>
    <col min="4612" max="4612" width="5.5703125" style="153" customWidth="1"/>
    <col min="4613" max="4613" width="8.5703125" style="153" customWidth="1"/>
    <col min="4614" max="4614" width="9.85546875" style="153" customWidth="1"/>
    <col min="4615" max="4615" width="13.85546875" style="153" customWidth="1"/>
    <col min="4616" max="4619" width="9.140625" style="153"/>
    <col min="4620" max="4620" width="75.42578125" style="153" customWidth="1"/>
    <col min="4621" max="4621" width="45.28515625" style="153" customWidth="1"/>
    <col min="4622" max="4864" width="9.140625" style="153"/>
    <col min="4865" max="4865" width="4.42578125" style="153" customWidth="1"/>
    <col min="4866" max="4866" width="11.5703125" style="153" customWidth="1"/>
    <col min="4867" max="4867" width="40.42578125" style="153" customWidth="1"/>
    <col min="4868" max="4868" width="5.5703125" style="153" customWidth="1"/>
    <col min="4869" max="4869" width="8.5703125" style="153" customWidth="1"/>
    <col min="4870" max="4870" width="9.85546875" style="153" customWidth="1"/>
    <col min="4871" max="4871" width="13.85546875" style="153" customWidth="1"/>
    <col min="4872" max="4875" width="9.140625" style="153"/>
    <col min="4876" max="4876" width="75.42578125" style="153" customWidth="1"/>
    <col min="4877" max="4877" width="45.28515625" style="153" customWidth="1"/>
    <col min="4878" max="5120" width="9.140625" style="153"/>
    <col min="5121" max="5121" width="4.42578125" style="153" customWidth="1"/>
    <col min="5122" max="5122" width="11.5703125" style="153" customWidth="1"/>
    <col min="5123" max="5123" width="40.42578125" style="153" customWidth="1"/>
    <col min="5124" max="5124" width="5.5703125" style="153" customWidth="1"/>
    <col min="5125" max="5125" width="8.5703125" style="153" customWidth="1"/>
    <col min="5126" max="5126" width="9.85546875" style="153" customWidth="1"/>
    <col min="5127" max="5127" width="13.85546875" style="153" customWidth="1"/>
    <col min="5128" max="5131" width="9.140625" style="153"/>
    <col min="5132" max="5132" width="75.42578125" style="153" customWidth="1"/>
    <col min="5133" max="5133" width="45.28515625" style="153" customWidth="1"/>
    <col min="5134" max="5376" width="9.140625" style="153"/>
    <col min="5377" max="5377" width="4.42578125" style="153" customWidth="1"/>
    <col min="5378" max="5378" width="11.5703125" style="153" customWidth="1"/>
    <col min="5379" max="5379" width="40.42578125" style="153" customWidth="1"/>
    <col min="5380" max="5380" width="5.5703125" style="153" customWidth="1"/>
    <col min="5381" max="5381" width="8.5703125" style="153" customWidth="1"/>
    <col min="5382" max="5382" width="9.85546875" style="153" customWidth="1"/>
    <col min="5383" max="5383" width="13.85546875" style="153" customWidth="1"/>
    <col min="5384" max="5387" width="9.140625" style="153"/>
    <col min="5388" max="5388" width="75.42578125" style="153" customWidth="1"/>
    <col min="5389" max="5389" width="45.28515625" style="153" customWidth="1"/>
    <col min="5390" max="5632" width="9.140625" style="153"/>
    <col min="5633" max="5633" width="4.42578125" style="153" customWidth="1"/>
    <col min="5634" max="5634" width="11.5703125" style="153" customWidth="1"/>
    <col min="5635" max="5635" width="40.42578125" style="153" customWidth="1"/>
    <col min="5636" max="5636" width="5.5703125" style="153" customWidth="1"/>
    <col min="5637" max="5637" width="8.5703125" style="153" customWidth="1"/>
    <col min="5638" max="5638" width="9.85546875" style="153" customWidth="1"/>
    <col min="5639" max="5639" width="13.85546875" style="153" customWidth="1"/>
    <col min="5640" max="5643" width="9.140625" style="153"/>
    <col min="5644" max="5644" width="75.42578125" style="153" customWidth="1"/>
    <col min="5645" max="5645" width="45.28515625" style="153" customWidth="1"/>
    <col min="5646" max="5888" width="9.140625" style="153"/>
    <col min="5889" max="5889" width="4.42578125" style="153" customWidth="1"/>
    <col min="5890" max="5890" width="11.5703125" style="153" customWidth="1"/>
    <col min="5891" max="5891" width="40.42578125" style="153" customWidth="1"/>
    <col min="5892" max="5892" width="5.5703125" style="153" customWidth="1"/>
    <col min="5893" max="5893" width="8.5703125" style="153" customWidth="1"/>
    <col min="5894" max="5894" width="9.85546875" style="153" customWidth="1"/>
    <col min="5895" max="5895" width="13.85546875" style="153" customWidth="1"/>
    <col min="5896" max="5899" width="9.140625" style="153"/>
    <col min="5900" max="5900" width="75.42578125" style="153" customWidth="1"/>
    <col min="5901" max="5901" width="45.28515625" style="153" customWidth="1"/>
    <col min="5902" max="6144" width="9.140625" style="153"/>
    <col min="6145" max="6145" width="4.42578125" style="153" customWidth="1"/>
    <col min="6146" max="6146" width="11.5703125" style="153" customWidth="1"/>
    <col min="6147" max="6147" width="40.42578125" style="153" customWidth="1"/>
    <col min="6148" max="6148" width="5.5703125" style="153" customWidth="1"/>
    <col min="6149" max="6149" width="8.5703125" style="153" customWidth="1"/>
    <col min="6150" max="6150" width="9.85546875" style="153" customWidth="1"/>
    <col min="6151" max="6151" width="13.85546875" style="153" customWidth="1"/>
    <col min="6152" max="6155" width="9.140625" style="153"/>
    <col min="6156" max="6156" width="75.42578125" style="153" customWidth="1"/>
    <col min="6157" max="6157" width="45.28515625" style="153" customWidth="1"/>
    <col min="6158" max="6400" width="9.140625" style="153"/>
    <col min="6401" max="6401" width="4.42578125" style="153" customWidth="1"/>
    <col min="6402" max="6402" width="11.5703125" style="153" customWidth="1"/>
    <col min="6403" max="6403" width="40.42578125" style="153" customWidth="1"/>
    <col min="6404" max="6404" width="5.5703125" style="153" customWidth="1"/>
    <col min="6405" max="6405" width="8.5703125" style="153" customWidth="1"/>
    <col min="6406" max="6406" width="9.85546875" style="153" customWidth="1"/>
    <col min="6407" max="6407" width="13.85546875" style="153" customWidth="1"/>
    <col min="6408" max="6411" width="9.140625" style="153"/>
    <col min="6412" max="6412" width="75.42578125" style="153" customWidth="1"/>
    <col min="6413" max="6413" width="45.28515625" style="153" customWidth="1"/>
    <col min="6414" max="6656" width="9.140625" style="153"/>
    <col min="6657" max="6657" width="4.42578125" style="153" customWidth="1"/>
    <col min="6658" max="6658" width="11.5703125" style="153" customWidth="1"/>
    <col min="6659" max="6659" width="40.42578125" style="153" customWidth="1"/>
    <col min="6660" max="6660" width="5.5703125" style="153" customWidth="1"/>
    <col min="6661" max="6661" width="8.5703125" style="153" customWidth="1"/>
    <col min="6662" max="6662" width="9.85546875" style="153" customWidth="1"/>
    <col min="6663" max="6663" width="13.85546875" style="153" customWidth="1"/>
    <col min="6664" max="6667" width="9.140625" style="153"/>
    <col min="6668" max="6668" width="75.42578125" style="153" customWidth="1"/>
    <col min="6669" max="6669" width="45.28515625" style="153" customWidth="1"/>
    <col min="6670" max="6912" width="9.140625" style="153"/>
    <col min="6913" max="6913" width="4.42578125" style="153" customWidth="1"/>
    <col min="6914" max="6914" width="11.5703125" style="153" customWidth="1"/>
    <col min="6915" max="6915" width="40.42578125" style="153" customWidth="1"/>
    <col min="6916" max="6916" width="5.5703125" style="153" customWidth="1"/>
    <col min="6917" max="6917" width="8.5703125" style="153" customWidth="1"/>
    <col min="6918" max="6918" width="9.85546875" style="153" customWidth="1"/>
    <col min="6919" max="6919" width="13.85546875" style="153" customWidth="1"/>
    <col min="6920" max="6923" width="9.140625" style="153"/>
    <col min="6924" max="6924" width="75.42578125" style="153" customWidth="1"/>
    <col min="6925" max="6925" width="45.28515625" style="153" customWidth="1"/>
    <col min="6926" max="7168" width="9.140625" style="153"/>
    <col min="7169" max="7169" width="4.42578125" style="153" customWidth="1"/>
    <col min="7170" max="7170" width="11.5703125" style="153" customWidth="1"/>
    <col min="7171" max="7171" width="40.42578125" style="153" customWidth="1"/>
    <col min="7172" max="7172" width="5.5703125" style="153" customWidth="1"/>
    <col min="7173" max="7173" width="8.5703125" style="153" customWidth="1"/>
    <col min="7174" max="7174" width="9.85546875" style="153" customWidth="1"/>
    <col min="7175" max="7175" width="13.85546875" style="153" customWidth="1"/>
    <col min="7176" max="7179" width="9.140625" style="153"/>
    <col min="7180" max="7180" width="75.42578125" style="153" customWidth="1"/>
    <col min="7181" max="7181" width="45.28515625" style="153" customWidth="1"/>
    <col min="7182" max="7424" width="9.140625" style="153"/>
    <col min="7425" max="7425" width="4.42578125" style="153" customWidth="1"/>
    <col min="7426" max="7426" width="11.5703125" style="153" customWidth="1"/>
    <col min="7427" max="7427" width="40.42578125" style="153" customWidth="1"/>
    <col min="7428" max="7428" width="5.5703125" style="153" customWidth="1"/>
    <col min="7429" max="7429" width="8.5703125" style="153" customWidth="1"/>
    <col min="7430" max="7430" width="9.85546875" style="153" customWidth="1"/>
    <col min="7431" max="7431" width="13.85546875" style="153" customWidth="1"/>
    <col min="7432" max="7435" width="9.140625" style="153"/>
    <col min="7436" max="7436" width="75.42578125" style="153" customWidth="1"/>
    <col min="7437" max="7437" width="45.28515625" style="153" customWidth="1"/>
    <col min="7438" max="7680" width="9.140625" style="153"/>
    <col min="7681" max="7681" width="4.42578125" style="153" customWidth="1"/>
    <col min="7682" max="7682" width="11.5703125" style="153" customWidth="1"/>
    <col min="7683" max="7683" width="40.42578125" style="153" customWidth="1"/>
    <col min="7684" max="7684" width="5.5703125" style="153" customWidth="1"/>
    <col min="7685" max="7685" width="8.5703125" style="153" customWidth="1"/>
    <col min="7686" max="7686" width="9.85546875" style="153" customWidth="1"/>
    <col min="7687" max="7687" width="13.85546875" style="153" customWidth="1"/>
    <col min="7688" max="7691" width="9.140625" style="153"/>
    <col min="7692" max="7692" width="75.42578125" style="153" customWidth="1"/>
    <col min="7693" max="7693" width="45.28515625" style="153" customWidth="1"/>
    <col min="7694" max="7936" width="9.140625" style="153"/>
    <col min="7937" max="7937" width="4.42578125" style="153" customWidth="1"/>
    <col min="7938" max="7938" width="11.5703125" style="153" customWidth="1"/>
    <col min="7939" max="7939" width="40.42578125" style="153" customWidth="1"/>
    <col min="7940" max="7940" width="5.5703125" style="153" customWidth="1"/>
    <col min="7941" max="7941" width="8.5703125" style="153" customWidth="1"/>
    <col min="7942" max="7942" width="9.85546875" style="153" customWidth="1"/>
    <col min="7943" max="7943" width="13.85546875" style="153" customWidth="1"/>
    <col min="7944" max="7947" width="9.140625" style="153"/>
    <col min="7948" max="7948" width="75.42578125" style="153" customWidth="1"/>
    <col min="7949" max="7949" width="45.28515625" style="153" customWidth="1"/>
    <col min="7950" max="8192" width="9.140625" style="153"/>
    <col min="8193" max="8193" width="4.42578125" style="153" customWidth="1"/>
    <col min="8194" max="8194" width="11.5703125" style="153" customWidth="1"/>
    <col min="8195" max="8195" width="40.42578125" style="153" customWidth="1"/>
    <col min="8196" max="8196" width="5.5703125" style="153" customWidth="1"/>
    <col min="8197" max="8197" width="8.5703125" style="153" customWidth="1"/>
    <col min="8198" max="8198" width="9.85546875" style="153" customWidth="1"/>
    <col min="8199" max="8199" width="13.85546875" style="153" customWidth="1"/>
    <col min="8200" max="8203" width="9.140625" style="153"/>
    <col min="8204" max="8204" width="75.42578125" style="153" customWidth="1"/>
    <col min="8205" max="8205" width="45.28515625" style="153" customWidth="1"/>
    <col min="8206" max="8448" width="9.140625" style="153"/>
    <col min="8449" max="8449" width="4.42578125" style="153" customWidth="1"/>
    <col min="8450" max="8450" width="11.5703125" style="153" customWidth="1"/>
    <col min="8451" max="8451" width="40.42578125" style="153" customWidth="1"/>
    <col min="8452" max="8452" width="5.5703125" style="153" customWidth="1"/>
    <col min="8453" max="8453" width="8.5703125" style="153" customWidth="1"/>
    <col min="8454" max="8454" width="9.85546875" style="153" customWidth="1"/>
    <col min="8455" max="8455" width="13.85546875" style="153" customWidth="1"/>
    <col min="8456" max="8459" width="9.140625" style="153"/>
    <col min="8460" max="8460" width="75.42578125" style="153" customWidth="1"/>
    <col min="8461" max="8461" width="45.28515625" style="153" customWidth="1"/>
    <col min="8462" max="8704" width="9.140625" style="153"/>
    <col min="8705" max="8705" width="4.42578125" style="153" customWidth="1"/>
    <col min="8706" max="8706" width="11.5703125" style="153" customWidth="1"/>
    <col min="8707" max="8707" width="40.42578125" style="153" customWidth="1"/>
    <col min="8708" max="8708" width="5.5703125" style="153" customWidth="1"/>
    <col min="8709" max="8709" width="8.5703125" style="153" customWidth="1"/>
    <col min="8710" max="8710" width="9.85546875" style="153" customWidth="1"/>
    <col min="8711" max="8711" width="13.85546875" style="153" customWidth="1"/>
    <col min="8712" max="8715" width="9.140625" style="153"/>
    <col min="8716" max="8716" width="75.42578125" style="153" customWidth="1"/>
    <col min="8717" max="8717" width="45.28515625" style="153" customWidth="1"/>
    <col min="8718" max="8960" width="9.140625" style="153"/>
    <col min="8961" max="8961" width="4.42578125" style="153" customWidth="1"/>
    <col min="8962" max="8962" width="11.5703125" style="153" customWidth="1"/>
    <col min="8963" max="8963" width="40.42578125" style="153" customWidth="1"/>
    <col min="8964" max="8964" width="5.5703125" style="153" customWidth="1"/>
    <col min="8965" max="8965" width="8.5703125" style="153" customWidth="1"/>
    <col min="8966" max="8966" width="9.85546875" style="153" customWidth="1"/>
    <col min="8967" max="8967" width="13.85546875" style="153" customWidth="1"/>
    <col min="8968" max="8971" width="9.140625" style="153"/>
    <col min="8972" max="8972" width="75.42578125" style="153" customWidth="1"/>
    <col min="8973" max="8973" width="45.28515625" style="153" customWidth="1"/>
    <col min="8974" max="9216" width="9.140625" style="153"/>
    <col min="9217" max="9217" width="4.42578125" style="153" customWidth="1"/>
    <col min="9218" max="9218" width="11.5703125" style="153" customWidth="1"/>
    <col min="9219" max="9219" width="40.42578125" style="153" customWidth="1"/>
    <col min="9220" max="9220" width="5.5703125" style="153" customWidth="1"/>
    <col min="9221" max="9221" width="8.5703125" style="153" customWidth="1"/>
    <col min="9222" max="9222" width="9.85546875" style="153" customWidth="1"/>
    <col min="9223" max="9223" width="13.85546875" style="153" customWidth="1"/>
    <col min="9224" max="9227" width="9.140625" style="153"/>
    <col min="9228" max="9228" width="75.42578125" style="153" customWidth="1"/>
    <col min="9229" max="9229" width="45.28515625" style="153" customWidth="1"/>
    <col min="9230" max="9472" width="9.140625" style="153"/>
    <col min="9473" max="9473" width="4.42578125" style="153" customWidth="1"/>
    <col min="9474" max="9474" width="11.5703125" style="153" customWidth="1"/>
    <col min="9475" max="9475" width="40.42578125" style="153" customWidth="1"/>
    <col min="9476" max="9476" width="5.5703125" style="153" customWidth="1"/>
    <col min="9477" max="9477" width="8.5703125" style="153" customWidth="1"/>
    <col min="9478" max="9478" width="9.85546875" style="153" customWidth="1"/>
    <col min="9479" max="9479" width="13.85546875" style="153" customWidth="1"/>
    <col min="9480" max="9483" width="9.140625" style="153"/>
    <col min="9484" max="9484" width="75.42578125" style="153" customWidth="1"/>
    <col min="9485" max="9485" width="45.28515625" style="153" customWidth="1"/>
    <col min="9486" max="9728" width="9.140625" style="153"/>
    <col min="9729" max="9729" width="4.42578125" style="153" customWidth="1"/>
    <col min="9730" max="9730" width="11.5703125" style="153" customWidth="1"/>
    <col min="9731" max="9731" width="40.42578125" style="153" customWidth="1"/>
    <col min="9732" max="9732" width="5.5703125" style="153" customWidth="1"/>
    <col min="9733" max="9733" width="8.5703125" style="153" customWidth="1"/>
    <col min="9734" max="9734" width="9.85546875" style="153" customWidth="1"/>
    <col min="9735" max="9735" width="13.85546875" style="153" customWidth="1"/>
    <col min="9736" max="9739" width="9.140625" style="153"/>
    <col min="9740" max="9740" width="75.42578125" style="153" customWidth="1"/>
    <col min="9741" max="9741" width="45.28515625" style="153" customWidth="1"/>
    <col min="9742" max="9984" width="9.140625" style="153"/>
    <col min="9985" max="9985" width="4.42578125" style="153" customWidth="1"/>
    <col min="9986" max="9986" width="11.5703125" style="153" customWidth="1"/>
    <col min="9987" max="9987" width="40.42578125" style="153" customWidth="1"/>
    <col min="9988" max="9988" width="5.5703125" style="153" customWidth="1"/>
    <col min="9989" max="9989" width="8.5703125" style="153" customWidth="1"/>
    <col min="9990" max="9990" width="9.85546875" style="153" customWidth="1"/>
    <col min="9991" max="9991" width="13.85546875" style="153" customWidth="1"/>
    <col min="9992" max="9995" width="9.140625" style="153"/>
    <col min="9996" max="9996" width="75.42578125" style="153" customWidth="1"/>
    <col min="9997" max="9997" width="45.28515625" style="153" customWidth="1"/>
    <col min="9998" max="10240" width="9.140625" style="153"/>
    <col min="10241" max="10241" width="4.42578125" style="153" customWidth="1"/>
    <col min="10242" max="10242" width="11.5703125" style="153" customWidth="1"/>
    <col min="10243" max="10243" width="40.42578125" style="153" customWidth="1"/>
    <col min="10244" max="10244" width="5.5703125" style="153" customWidth="1"/>
    <col min="10245" max="10245" width="8.5703125" style="153" customWidth="1"/>
    <col min="10246" max="10246" width="9.85546875" style="153" customWidth="1"/>
    <col min="10247" max="10247" width="13.85546875" style="153" customWidth="1"/>
    <col min="10248" max="10251" width="9.140625" style="153"/>
    <col min="10252" max="10252" width="75.42578125" style="153" customWidth="1"/>
    <col min="10253" max="10253" width="45.28515625" style="153" customWidth="1"/>
    <col min="10254" max="10496" width="9.140625" style="153"/>
    <col min="10497" max="10497" width="4.42578125" style="153" customWidth="1"/>
    <col min="10498" max="10498" width="11.5703125" style="153" customWidth="1"/>
    <col min="10499" max="10499" width="40.42578125" style="153" customWidth="1"/>
    <col min="10500" max="10500" width="5.5703125" style="153" customWidth="1"/>
    <col min="10501" max="10501" width="8.5703125" style="153" customWidth="1"/>
    <col min="10502" max="10502" width="9.85546875" style="153" customWidth="1"/>
    <col min="10503" max="10503" width="13.85546875" style="153" customWidth="1"/>
    <col min="10504" max="10507" width="9.140625" style="153"/>
    <col min="10508" max="10508" width="75.42578125" style="153" customWidth="1"/>
    <col min="10509" max="10509" width="45.28515625" style="153" customWidth="1"/>
    <col min="10510" max="10752" width="9.140625" style="153"/>
    <col min="10753" max="10753" width="4.42578125" style="153" customWidth="1"/>
    <col min="10754" max="10754" width="11.5703125" style="153" customWidth="1"/>
    <col min="10755" max="10755" width="40.42578125" style="153" customWidth="1"/>
    <col min="10756" max="10756" width="5.5703125" style="153" customWidth="1"/>
    <col min="10757" max="10757" width="8.5703125" style="153" customWidth="1"/>
    <col min="10758" max="10758" width="9.85546875" style="153" customWidth="1"/>
    <col min="10759" max="10759" width="13.85546875" style="153" customWidth="1"/>
    <col min="10760" max="10763" width="9.140625" style="153"/>
    <col min="10764" max="10764" width="75.42578125" style="153" customWidth="1"/>
    <col min="10765" max="10765" width="45.28515625" style="153" customWidth="1"/>
    <col min="10766" max="11008" width="9.140625" style="153"/>
    <col min="11009" max="11009" width="4.42578125" style="153" customWidth="1"/>
    <col min="11010" max="11010" width="11.5703125" style="153" customWidth="1"/>
    <col min="11011" max="11011" width="40.42578125" style="153" customWidth="1"/>
    <col min="11012" max="11012" width="5.5703125" style="153" customWidth="1"/>
    <col min="11013" max="11013" width="8.5703125" style="153" customWidth="1"/>
    <col min="11014" max="11014" width="9.85546875" style="153" customWidth="1"/>
    <col min="11015" max="11015" width="13.85546875" style="153" customWidth="1"/>
    <col min="11016" max="11019" width="9.140625" style="153"/>
    <col min="11020" max="11020" width="75.42578125" style="153" customWidth="1"/>
    <col min="11021" max="11021" width="45.28515625" style="153" customWidth="1"/>
    <col min="11022" max="11264" width="9.140625" style="153"/>
    <col min="11265" max="11265" width="4.42578125" style="153" customWidth="1"/>
    <col min="11266" max="11266" width="11.5703125" style="153" customWidth="1"/>
    <col min="11267" max="11267" width="40.42578125" style="153" customWidth="1"/>
    <col min="11268" max="11268" width="5.5703125" style="153" customWidth="1"/>
    <col min="11269" max="11269" width="8.5703125" style="153" customWidth="1"/>
    <col min="11270" max="11270" width="9.85546875" style="153" customWidth="1"/>
    <col min="11271" max="11271" width="13.85546875" style="153" customWidth="1"/>
    <col min="11272" max="11275" width="9.140625" style="153"/>
    <col min="11276" max="11276" width="75.42578125" style="153" customWidth="1"/>
    <col min="11277" max="11277" width="45.28515625" style="153" customWidth="1"/>
    <col min="11278" max="11520" width="9.140625" style="153"/>
    <col min="11521" max="11521" width="4.42578125" style="153" customWidth="1"/>
    <col min="11522" max="11522" width="11.5703125" style="153" customWidth="1"/>
    <col min="11523" max="11523" width="40.42578125" style="153" customWidth="1"/>
    <col min="11524" max="11524" width="5.5703125" style="153" customWidth="1"/>
    <col min="11525" max="11525" width="8.5703125" style="153" customWidth="1"/>
    <col min="11526" max="11526" width="9.85546875" style="153" customWidth="1"/>
    <col min="11527" max="11527" width="13.85546875" style="153" customWidth="1"/>
    <col min="11528" max="11531" width="9.140625" style="153"/>
    <col min="11532" max="11532" width="75.42578125" style="153" customWidth="1"/>
    <col min="11533" max="11533" width="45.28515625" style="153" customWidth="1"/>
    <col min="11534" max="11776" width="9.140625" style="153"/>
    <col min="11777" max="11777" width="4.42578125" style="153" customWidth="1"/>
    <col min="11778" max="11778" width="11.5703125" style="153" customWidth="1"/>
    <col min="11779" max="11779" width="40.42578125" style="153" customWidth="1"/>
    <col min="11780" max="11780" width="5.5703125" style="153" customWidth="1"/>
    <col min="11781" max="11781" width="8.5703125" style="153" customWidth="1"/>
    <col min="11782" max="11782" width="9.85546875" style="153" customWidth="1"/>
    <col min="11783" max="11783" width="13.85546875" style="153" customWidth="1"/>
    <col min="11784" max="11787" width="9.140625" style="153"/>
    <col min="11788" max="11788" width="75.42578125" style="153" customWidth="1"/>
    <col min="11789" max="11789" width="45.28515625" style="153" customWidth="1"/>
    <col min="11790" max="12032" width="9.140625" style="153"/>
    <col min="12033" max="12033" width="4.42578125" style="153" customWidth="1"/>
    <col min="12034" max="12034" width="11.5703125" style="153" customWidth="1"/>
    <col min="12035" max="12035" width="40.42578125" style="153" customWidth="1"/>
    <col min="12036" max="12036" width="5.5703125" style="153" customWidth="1"/>
    <col min="12037" max="12037" width="8.5703125" style="153" customWidth="1"/>
    <col min="12038" max="12038" width="9.85546875" style="153" customWidth="1"/>
    <col min="12039" max="12039" width="13.85546875" style="153" customWidth="1"/>
    <col min="12040" max="12043" width="9.140625" style="153"/>
    <col min="12044" max="12044" width="75.42578125" style="153" customWidth="1"/>
    <col min="12045" max="12045" width="45.28515625" style="153" customWidth="1"/>
    <col min="12046" max="12288" width="9.140625" style="153"/>
    <col min="12289" max="12289" width="4.42578125" style="153" customWidth="1"/>
    <col min="12290" max="12290" width="11.5703125" style="153" customWidth="1"/>
    <col min="12291" max="12291" width="40.42578125" style="153" customWidth="1"/>
    <col min="12292" max="12292" width="5.5703125" style="153" customWidth="1"/>
    <col min="12293" max="12293" width="8.5703125" style="153" customWidth="1"/>
    <col min="12294" max="12294" width="9.85546875" style="153" customWidth="1"/>
    <col min="12295" max="12295" width="13.85546875" style="153" customWidth="1"/>
    <col min="12296" max="12299" width="9.140625" style="153"/>
    <col min="12300" max="12300" width="75.42578125" style="153" customWidth="1"/>
    <col min="12301" max="12301" width="45.28515625" style="153" customWidth="1"/>
    <col min="12302" max="12544" width="9.140625" style="153"/>
    <col min="12545" max="12545" width="4.42578125" style="153" customWidth="1"/>
    <col min="12546" max="12546" width="11.5703125" style="153" customWidth="1"/>
    <col min="12547" max="12547" width="40.42578125" style="153" customWidth="1"/>
    <col min="12548" max="12548" width="5.5703125" style="153" customWidth="1"/>
    <col min="12549" max="12549" width="8.5703125" style="153" customWidth="1"/>
    <col min="12550" max="12550" width="9.85546875" style="153" customWidth="1"/>
    <col min="12551" max="12551" width="13.85546875" style="153" customWidth="1"/>
    <col min="12552" max="12555" width="9.140625" style="153"/>
    <col min="12556" max="12556" width="75.42578125" style="153" customWidth="1"/>
    <col min="12557" max="12557" width="45.28515625" style="153" customWidth="1"/>
    <col min="12558" max="12800" width="9.140625" style="153"/>
    <col min="12801" max="12801" width="4.42578125" style="153" customWidth="1"/>
    <col min="12802" max="12802" width="11.5703125" style="153" customWidth="1"/>
    <col min="12803" max="12803" width="40.42578125" style="153" customWidth="1"/>
    <col min="12804" max="12804" width="5.5703125" style="153" customWidth="1"/>
    <col min="12805" max="12805" width="8.5703125" style="153" customWidth="1"/>
    <col min="12806" max="12806" width="9.85546875" style="153" customWidth="1"/>
    <col min="12807" max="12807" width="13.85546875" style="153" customWidth="1"/>
    <col min="12808" max="12811" width="9.140625" style="153"/>
    <col min="12812" max="12812" width="75.42578125" style="153" customWidth="1"/>
    <col min="12813" max="12813" width="45.28515625" style="153" customWidth="1"/>
    <col min="12814" max="13056" width="9.140625" style="153"/>
    <col min="13057" max="13057" width="4.42578125" style="153" customWidth="1"/>
    <col min="13058" max="13058" width="11.5703125" style="153" customWidth="1"/>
    <col min="13059" max="13059" width="40.42578125" style="153" customWidth="1"/>
    <col min="13060" max="13060" width="5.5703125" style="153" customWidth="1"/>
    <col min="13061" max="13061" width="8.5703125" style="153" customWidth="1"/>
    <col min="13062" max="13062" width="9.85546875" style="153" customWidth="1"/>
    <col min="13063" max="13063" width="13.85546875" style="153" customWidth="1"/>
    <col min="13064" max="13067" width="9.140625" style="153"/>
    <col min="13068" max="13068" width="75.42578125" style="153" customWidth="1"/>
    <col min="13069" max="13069" width="45.28515625" style="153" customWidth="1"/>
    <col min="13070" max="13312" width="9.140625" style="153"/>
    <col min="13313" max="13313" width="4.42578125" style="153" customWidth="1"/>
    <col min="13314" max="13314" width="11.5703125" style="153" customWidth="1"/>
    <col min="13315" max="13315" width="40.42578125" style="153" customWidth="1"/>
    <col min="13316" max="13316" width="5.5703125" style="153" customWidth="1"/>
    <col min="13317" max="13317" width="8.5703125" style="153" customWidth="1"/>
    <col min="13318" max="13318" width="9.85546875" style="153" customWidth="1"/>
    <col min="13319" max="13319" width="13.85546875" style="153" customWidth="1"/>
    <col min="13320" max="13323" width="9.140625" style="153"/>
    <col min="13324" max="13324" width="75.42578125" style="153" customWidth="1"/>
    <col min="13325" max="13325" width="45.28515625" style="153" customWidth="1"/>
    <col min="13326" max="13568" width="9.140625" style="153"/>
    <col min="13569" max="13569" width="4.42578125" style="153" customWidth="1"/>
    <col min="13570" max="13570" width="11.5703125" style="153" customWidth="1"/>
    <col min="13571" max="13571" width="40.42578125" style="153" customWidth="1"/>
    <col min="13572" max="13572" width="5.5703125" style="153" customWidth="1"/>
    <col min="13573" max="13573" width="8.5703125" style="153" customWidth="1"/>
    <col min="13574" max="13574" width="9.85546875" style="153" customWidth="1"/>
    <col min="13575" max="13575" width="13.85546875" style="153" customWidth="1"/>
    <col min="13576" max="13579" width="9.140625" style="153"/>
    <col min="13580" max="13580" width="75.42578125" style="153" customWidth="1"/>
    <col min="13581" max="13581" width="45.28515625" style="153" customWidth="1"/>
    <col min="13582" max="13824" width="9.140625" style="153"/>
    <col min="13825" max="13825" width="4.42578125" style="153" customWidth="1"/>
    <col min="13826" max="13826" width="11.5703125" style="153" customWidth="1"/>
    <col min="13827" max="13827" width="40.42578125" style="153" customWidth="1"/>
    <col min="13828" max="13828" width="5.5703125" style="153" customWidth="1"/>
    <col min="13829" max="13829" width="8.5703125" style="153" customWidth="1"/>
    <col min="13830" max="13830" width="9.85546875" style="153" customWidth="1"/>
    <col min="13831" max="13831" width="13.85546875" style="153" customWidth="1"/>
    <col min="13832" max="13835" width="9.140625" style="153"/>
    <col min="13836" max="13836" width="75.42578125" style="153" customWidth="1"/>
    <col min="13837" max="13837" width="45.28515625" style="153" customWidth="1"/>
    <col min="13838" max="14080" width="9.140625" style="153"/>
    <col min="14081" max="14081" width="4.42578125" style="153" customWidth="1"/>
    <col min="14082" max="14082" width="11.5703125" style="153" customWidth="1"/>
    <col min="14083" max="14083" width="40.42578125" style="153" customWidth="1"/>
    <col min="14084" max="14084" width="5.5703125" style="153" customWidth="1"/>
    <col min="14085" max="14085" width="8.5703125" style="153" customWidth="1"/>
    <col min="14086" max="14086" width="9.85546875" style="153" customWidth="1"/>
    <col min="14087" max="14087" width="13.85546875" style="153" customWidth="1"/>
    <col min="14088" max="14091" width="9.140625" style="153"/>
    <col min="14092" max="14092" width="75.42578125" style="153" customWidth="1"/>
    <col min="14093" max="14093" width="45.28515625" style="153" customWidth="1"/>
    <col min="14094" max="14336" width="9.140625" style="153"/>
    <col min="14337" max="14337" width="4.42578125" style="153" customWidth="1"/>
    <col min="14338" max="14338" width="11.5703125" style="153" customWidth="1"/>
    <col min="14339" max="14339" width="40.42578125" style="153" customWidth="1"/>
    <col min="14340" max="14340" width="5.5703125" style="153" customWidth="1"/>
    <col min="14341" max="14341" width="8.5703125" style="153" customWidth="1"/>
    <col min="14342" max="14342" width="9.85546875" style="153" customWidth="1"/>
    <col min="14343" max="14343" width="13.85546875" style="153" customWidth="1"/>
    <col min="14344" max="14347" width="9.140625" style="153"/>
    <col min="14348" max="14348" width="75.42578125" style="153" customWidth="1"/>
    <col min="14349" max="14349" width="45.28515625" style="153" customWidth="1"/>
    <col min="14350" max="14592" width="9.140625" style="153"/>
    <col min="14593" max="14593" width="4.42578125" style="153" customWidth="1"/>
    <col min="14594" max="14594" width="11.5703125" style="153" customWidth="1"/>
    <col min="14595" max="14595" width="40.42578125" style="153" customWidth="1"/>
    <col min="14596" max="14596" width="5.5703125" style="153" customWidth="1"/>
    <col min="14597" max="14597" width="8.5703125" style="153" customWidth="1"/>
    <col min="14598" max="14598" width="9.85546875" style="153" customWidth="1"/>
    <col min="14599" max="14599" width="13.85546875" style="153" customWidth="1"/>
    <col min="14600" max="14603" width="9.140625" style="153"/>
    <col min="14604" max="14604" width="75.42578125" style="153" customWidth="1"/>
    <col min="14605" max="14605" width="45.28515625" style="153" customWidth="1"/>
    <col min="14606" max="14848" width="9.140625" style="153"/>
    <col min="14849" max="14849" width="4.42578125" style="153" customWidth="1"/>
    <col min="14850" max="14850" width="11.5703125" style="153" customWidth="1"/>
    <col min="14851" max="14851" width="40.42578125" style="153" customWidth="1"/>
    <col min="14852" max="14852" width="5.5703125" style="153" customWidth="1"/>
    <col min="14853" max="14853" width="8.5703125" style="153" customWidth="1"/>
    <col min="14854" max="14854" width="9.85546875" style="153" customWidth="1"/>
    <col min="14855" max="14855" width="13.85546875" style="153" customWidth="1"/>
    <col min="14856" max="14859" width="9.140625" style="153"/>
    <col min="14860" max="14860" width="75.42578125" style="153" customWidth="1"/>
    <col min="14861" max="14861" width="45.28515625" style="153" customWidth="1"/>
    <col min="14862" max="15104" width="9.140625" style="153"/>
    <col min="15105" max="15105" width="4.42578125" style="153" customWidth="1"/>
    <col min="15106" max="15106" width="11.5703125" style="153" customWidth="1"/>
    <col min="15107" max="15107" width="40.42578125" style="153" customWidth="1"/>
    <col min="15108" max="15108" width="5.5703125" style="153" customWidth="1"/>
    <col min="15109" max="15109" width="8.5703125" style="153" customWidth="1"/>
    <col min="15110" max="15110" width="9.85546875" style="153" customWidth="1"/>
    <col min="15111" max="15111" width="13.85546875" style="153" customWidth="1"/>
    <col min="15112" max="15115" width="9.140625" style="153"/>
    <col min="15116" max="15116" width="75.42578125" style="153" customWidth="1"/>
    <col min="15117" max="15117" width="45.28515625" style="153" customWidth="1"/>
    <col min="15118" max="15360" width="9.140625" style="153"/>
    <col min="15361" max="15361" width="4.42578125" style="153" customWidth="1"/>
    <col min="15362" max="15362" width="11.5703125" style="153" customWidth="1"/>
    <col min="15363" max="15363" width="40.42578125" style="153" customWidth="1"/>
    <col min="15364" max="15364" width="5.5703125" style="153" customWidth="1"/>
    <col min="15365" max="15365" width="8.5703125" style="153" customWidth="1"/>
    <col min="15366" max="15366" width="9.85546875" style="153" customWidth="1"/>
    <col min="15367" max="15367" width="13.85546875" style="153" customWidth="1"/>
    <col min="15368" max="15371" width="9.140625" style="153"/>
    <col min="15372" max="15372" width="75.42578125" style="153" customWidth="1"/>
    <col min="15373" max="15373" width="45.28515625" style="153" customWidth="1"/>
    <col min="15374" max="15616" width="9.140625" style="153"/>
    <col min="15617" max="15617" width="4.42578125" style="153" customWidth="1"/>
    <col min="15618" max="15618" width="11.5703125" style="153" customWidth="1"/>
    <col min="15619" max="15619" width="40.42578125" style="153" customWidth="1"/>
    <col min="15620" max="15620" width="5.5703125" style="153" customWidth="1"/>
    <col min="15621" max="15621" width="8.5703125" style="153" customWidth="1"/>
    <col min="15622" max="15622" width="9.85546875" style="153" customWidth="1"/>
    <col min="15623" max="15623" width="13.85546875" style="153" customWidth="1"/>
    <col min="15624" max="15627" width="9.140625" style="153"/>
    <col min="15628" max="15628" width="75.42578125" style="153" customWidth="1"/>
    <col min="15629" max="15629" width="45.28515625" style="153" customWidth="1"/>
    <col min="15630" max="15872" width="9.140625" style="153"/>
    <col min="15873" max="15873" width="4.42578125" style="153" customWidth="1"/>
    <col min="15874" max="15874" width="11.5703125" style="153" customWidth="1"/>
    <col min="15875" max="15875" width="40.42578125" style="153" customWidth="1"/>
    <col min="15876" max="15876" width="5.5703125" style="153" customWidth="1"/>
    <col min="15877" max="15877" width="8.5703125" style="153" customWidth="1"/>
    <col min="15878" max="15878" width="9.85546875" style="153" customWidth="1"/>
    <col min="15879" max="15879" width="13.85546875" style="153" customWidth="1"/>
    <col min="15880" max="15883" width="9.140625" style="153"/>
    <col min="15884" max="15884" width="75.42578125" style="153" customWidth="1"/>
    <col min="15885" max="15885" width="45.28515625" style="153" customWidth="1"/>
    <col min="15886" max="16128" width="9.140625" style="153"/>
    <col min="16129" max="16129" width="4.42578125" style="153" customWidth="1"/>
    <col min="16130" max="16130" width="11.5703125" style="153" customWidth="1"/>
    <col min="16131" max="16131" width="40.42578125" style="153" customWidth="1"/>
    <col min="16132" max="16132" width="5.5703125" style="153" customWidth="1"/>
    <col min="16133" max="16133" width="8.5703125" style="153" customWidth="1"/>
    <col min="16134" max="16134" width="9.85546875" style="153" customWidth="1"/>
    <col min="16135" max="16135" width="13.85546875" style="153" customWidth="1"/>
    <col min="16136" max="16139" width="9.140625" style="153"/>
    <col min="16140" max="16140" width="75.42578125" style="153" customWidth="1"/>
    <col min="16141" max="16141" width="45.28515625" style="153" customWidth="1"/>
    <col min="16142" max="16384" width="9.140625" style="153"/>
  </cols>
  <sheetData>
    <row r="1" spans="1:104" ht="15.75" x14ac:dyDescent="0.25">
      <c r="A1" s="152" t="s">
        <v>75</v>
      </c>
      <c r="B1" s="152"/>
      <c r="C1" s="152"/>
      <c r="D1" s="152"/>
      <c r="E1" s="152"/>
      <c r="F1" s="152"/>
      <c r="G1" s="152"/>
    </row>
    <row r="2" spans="1:104" ht="14.25" customHeight="1" thickBot="1" x14ac:dyDescent="0.25">
      <c r="A2" s="154"/>
      <c r="B2" s="155"/>
      <c r="C2" s="156"/>
      <c r="D2" s="156"/>
      <c r="E2" s="157"/>
      <c r="F2" s="156"/>
      <c r="G2" s="156"/>
    </row>
    <row r="3" spans="1:104" ht="13.5" thickTop="1" x14ac:dyDescent="0.2">
      <c r="A3" s="95" t="s">
        <v>48</v>
      </c>
      <c r="B3" s="96"/>
      <c r="C3" s="97" t="str">
        <f>CONCATENATE(cislostavby," ",nazevstavby)</f>
        <v>2019/04 DPS Skalice</v>
      </c>
      <c r="D3" s="158"/>
      <c r="E3" s="159" t="s">
        <v>64</v>
      </c>
      <c r="F3" s="160" t="str">
        <f>Rekapitulace!H1</f>
        <v>2020/04,k</v>
      </c>
      <c r="G3" s="161"/>
    </row>
    <row r="4" spans="1:104" ht="13.5" thickBot="1" x14ac:dyDescent="0.25">
      <c r="A4" s="162" t="s">
        <v>50</v>
      </c>
      <c r="B4" s="104"/>
      <c r="C4" s="105" t="str">
        <f>CONCATENATE(cisloobjektu," ",nazevobjektu)</f>
        <v>01 Oprava podlah</v>
      </c>
      <c r="D4" s="163"/>
      <c r="E4" s="164" t="str">
        <f>Rekapitulace!G2</f>
        <v>Oprava narušených podlah koupelen v pavilonu B</v>
      </c>
      <c r="F4" s="165"/>
      <c r="G4" s="166"/>
    </row>
    <row r="5" spans="1:104" ht="13.5" thickTop="1" x14ac:dyDescent="0.2">
      <c r="A5" s="167"/>
      <c r="B5" s="154"/>
      <c r="C5" s="154"/>
      <c r="D5" s="154"/>
      <c r="E5" s="168"/>
      <c r="F5" s="154"/>
      <c r="G5" s="154"/>
    </row>
    <row r="6" spans="1:104" x14ac:dyDescent="0.2">
      <c r="A6" s="169" t="s">
        <v>65</v>
      </c>
      <c r="B6" s="170" t="s">
        <v>66</v>
      </c>
      <c r="C6" s="170" t="s">
        <v>67</v>
      </c>
      <c r="D6" s="170" t="s">
        <v>68</v>
      </c>
      <c r="E6" s="170" t="s">
        <v>69</v>
      </c>
      <c r="F6" s="170" t="s">
        <v>70</v>
      </c>
      <c r="G6" s="171" t="s">
        <v>71</v>
      </c>
    </row>
    <row r="7" spans="1:104" x14ac:dyDescent="0.2">
      <c r="A7" s="172" t="s">
        <v>72</v>
      </c>
      <c r="B7" s="173" t="s">
        <v>82</v>
      </c>
      <c r="C7" s="174" t="s">
        <v>83</v>
      </c>
      <c r="D7" s="175"/>
      <c r="E7" s="176"/>
      <c r="F7" s="176"/>
      <c r="G7" s="177"/>
      <c r="O7" s="178">
        <v>1</v>
      </c>
    </row>
    <row r="8" spans="1:104" x14ac:dyDescent="0.2">
      <c r="A8" s="179">
        <v>1</v>
      </c>
      <c r="B8" s="180" t="s">
        <v>84</v>
      </c>
      <c r="C8" s="181" t="s">
        <v>85</v>
      </c>
      <c r="D8" s="182" t="s">
        <v>86</v>
      </c>
      <c r="E8" s="183">
        <v>1</v>
      </c>
      <c r="F8" s="183">
        <v>0</v>
      </c>
      <c r="G8" s="184">
        <f>E8*F8</f>
        <v>0</v>
      </c>
      <c r="O8" s="178">
        <v>2</v>
      </c>
      <c r="AA8" s="153">
        <v>1</v>
      </c>
      <c r="AB8" s="153">
        <v>1</v>
      </c>
      <c r="AC8" s="153">
        <v>1</v>
      </c>
      <c r="AZ8" s="153">
        <v>1</v>
      </c>
      <c r="BA8" s="153">
        <f>IF(AZ8=1,G8,0)</f>
        <v>0</v>
      </c>
      <c r="BB8" s="153">
        <f>IF(AZ8=2,G8,0)</f>
        <v>0</v>
      </c>
      <c r="BC8" s="153">
        <f>IF(AZ8=3,G8,0)</f>
        <v>0</v>
      </c>
      <c r="BD8" s="153">
        <f>IF(AZ8=4,G8,0)</f>
        <v>0</v>
      </c>
      <c r="BE8" s="153">
        <f>IF(AZ8=5,G8,0)</f>
        <v>0</v>
      </c>
      <c r="CA8" s="185">
        <v>1</v>
      </c>
      <c r="CB8" s="185">
        <v>1</v>
      </c>
      <c r="CZ8" s="153">
        <v>0</v>
      </c>
    </row>
    <row r="9" spans="1:104" x14ac:dyDescent="0.2">
      <c r="A9" s="179">
        <v>2</v>
      </c>
      <c r="B9" s="180" t="s">
        <v>87</v>
      </c>
      <c r="C9" s="181" t="s">
        <v>88</v>
      </c>
      <c r="D9" s="182" t="s">
        <v>86</v>
      </c>
      <c r="E9" s="183">
        <v>1</v>
      </c>
      <c r="F9" s="183">
        <v>0</v>
      </c>
      <c r="G9" s="184">
        <f>E9*F9</f>
        <v>0</v>
      </c>
      <c r="O9" s="178">
        <v>2</v>
      </c>
      <c r="AA9" s="153">
        <v>1</v>
      </c>
      <c r="AB9" s="153">
        <v>1</v>
      </c>
      <c r="AC9" s="153">
        <v>1</v>
      </c>
      <c r="AZ9" s="153">
        <v>1</v>
      </c>
      <c r="BA9" s="153">
        <f>IF(AZ9=1,G9,0)</f>
        <v>0</v>
      </c>
      <c r="BB9" s="153">
        <f>IF(AZ9=2,G9,0)</f>
        <v>0</v>
      </c>
      <c r="BC9" s="153">
        <f>IF(AZ9=3,G9,0)</f>
        <v>0</v>
      </c>
      <c r="BD9" s="153">
        <f>IF(AZ9=4,G9,0)</f>
        <v>0</v>
      </c>
      <c r="BE9" s="153">
        <f>IF(AZ9=5,G9,0)</f>
        <v>0</v>
      </c>
      <c r="CA9" s="185">
        <v>1</v>
      </c>
      <c r="CB9" s="185">
        <v>1</v>
      </c>
      <c r="CZ9" s="153">
        <v>0</v>
      </c>
    </row>
    <row r="10" spans="1:104" x14ac:dyDescent="0.2">
      <c r="A10" s="198"/>
      <c r="B10" s="199" t="s">
        <v>73</v>
      </c>
      <c r="C10" s="200" t="str">
        <f>CONCATENATE(B7," ",C7)</f>
        <v>00 Vedlejší náklady</v>
      </c>
      <c r="D10" s="201"/>
      <c r="E10" s="202"/>
      <c r="F10" s="203"/>
      <c r="G10" s="204">
        <f>SUM(G7:G9)</f>
        <v>0</v>
      </c>
      <c r="O10" s="178">
        <v>4</v>
      </c>
      <c r="BA10" s="205">
        <f>SUM(BA7:BA9)</f>
        <v>0</v>
      </c>
      <c r="BB10" s="205">
        <f>SUM(BB7:BB9)</f>
        <v>0</v>
      </c>
      <c r="BC10" s="205">
        <f>SUM(BC7:BC9)</f>
        <v>0</v>
      </c>
      <c r="BD10" s="205">
        <f>SUM(BD7:BD9)</f>
        <v>0</v>
      </c>
      <c r="BE10" s="205">
        <f>SUM(BE7:BE9)</f>
        <v>0</v>
      </c>
    </row>
    <row r="11" spans="1:104" x14ac:dyDescent="0.2">
      <c r="A11" s="172" t="s">
        <v>72</v>
      </c>
      <c r="B11" s="173" t="s">
        <v>89</v>
      </c>
      <c r="C11" s="174" t="s">
        <v>90</v>
      </c>
      <c r="D11" s="175"/>
      <c r="E11" s="176"/>
      <c r="F11" s="176"/>
      <c r="G11" s="177"/>
      <c r="O11" s="178">
        <v>1</v>
      </c>
    </row>
    <row r="12" spans="1:104" x14ac:dyDescent="0.2">
      <c r="A12" s="179">
        <v>3</v>
      </c>
      <c r="B12" s="180" t="s">
        <v>91</v>
      </c>
      <c r="C12" s="181" t="s">
        <v>92</v>
      </c>
      <c r="D12" s="182" t="s">
        <v>93</v>
      </c>
      <c r="E12" s="183">
        <v>12</v>
      </c>
      <c r="F12" s="183">
        <v>0</v>
      </c>
      <c r="G12" s="184">
        <f>E12*F12</f>
        <v>0</v>
      </c>
      <c r="O12" s="178">
        <v>2</v>
      </c>
      <c r="AA12" s="153">
        <v>1</v>
      </c>
      <c r="AB12" s="153">
        <v>0</v>
      </c>
      <c r="AC12" s="153">
        <v>0</v>
      </c>
      <c r="AZ12" s="153">
        <v>2</v>
      </c>
      <c r="BA12" s="153">
        <f>IF(AZ12=1,G12,0)</f>
        <v>0</v>
      </c>
      <c r="BB12" s="153">
        <f>IF(AZ12=2,G12,0)</f>
        <v>0</v>
      </c>
      <c r="BC12" s="153">
        <f>IF(AZ12=3,G12,0)</f>
        <v>0</v>
      </c>
      <c r="BD12" s="153">
        <f>IF(AZ12=4,G12,0)</f>
        <v>0</v>
      </c>
      <c r="BE12" s="153">
        <f>IF(AZ12=5,G12,0)</f>
        <v>0</v>
      </c>
      <c r="CA12" s="185">
        <v>1</v>
      </c>
      <c r="CB12" s="185">
        <v>0</v>
      </c>
      <c r="CZ12" s="153">
        <v>1.7000000000000001E-4</v>
      </c>
    </row>
    <row r="13" spans="1:104" x14ac:dyDescent="0.2">
      <c r="A13" s="179">
        <v>4</v>
      </c>
      <c r="B13" s="180" t="s">
        <v>94</v>
      </c>
      <c r="C13" s="181" t="s">
        <v>95</v>
      </c>
      <c r="D13" s="182" t="s">
        <v>93</v>
      </c>
      <c r="E13" s="183">
        <v>12</v>
      </c>
      <c r="F13" s="183">
        <v>0</v>
      </c>
      <c r="G13" s="184">
        <f>E13*F13</f>
        <v>0</v>
      </c>
      <c r="O13" s="178">
        <v>2</v>
      </c>
      <c r="AA13" s="153">
        <v>1</v>
      </c>
      <c r="AB13" s="153">
        <v>7</v>
      </c>
      <c r="AC13" s="153">
        <v>7</v>
      </c>
      <c r="AZ13" s="153">
        <v>2</v>
      </c>
      <c r="BA13" s="153">
        <f>IF(AZ13=1,G13,0)</f>
        <v>0</v>
      </c>
      <c r="BB13" s="153">
        <f>IF(AZ13=2,G13,0)</f>
        <v>0</v>
      </c>
      <c r="BC13" s="153">
        <f>IF(AZ13=3,G13,0)</f>
        <v>0</v>
      </c>
      <c r="BD13" s="153">
        <f>IF(AZ13=4,G13,0)</f>
        <v>0</v>
      </c>
      <c r="BE13" s="153">
        <f>IF(AZ13=5,G13,0)</f>
        <v>0</v>
      </c>
      <c r="CA13" s="185">
        <v>1</v>
      </c>
      <c r="CB13" s="185">
        <v>7</v>
      </c>
      <c r="CZ13" s="153">
        <v>5.0000000000000002E-5</v>
      </c>
    </row>
    <row r="14" spans="1:104" x14ac:dyDescent="0.2">
      <c r="A14" s="179">
        <v>5</v>
      </c>
      <c r="B14" s="180" t="s">
        <v>96</v>
      </c>
      <c r="C14" s="181" t="s">
        <v>97</v>
      </c>
      <c r="D14" s="182" t="s">
        <v>93</v>
      </c>
      <c r="E14" s="183">
        <v>12</v>
      </c>
      <c r="F14" s="183">
        <v>0</v>
      </c>
      <c r="G14" s="184">
        <f>E14*F14</f>
        <v>0</v>
      </c>
      <c r="O14" s="178">
        <v>2</v>
      </c>
      <c r="AA14" s="153">
        <v>1</v>
      </c>
      <c r="AB14" s="153">
        <v>7</v>
      </c>
      <c r="AC14" s="153">
        <v>7</v>
      </c>
      <c r="AZ14" s="153">
        <v>2</v>
      </c>
      <c r="BA14" s="153">
        <f>IF(AZ14=1,G14,0)</f>
        <v>0</v>
      </c>
      <c r="BB14" s="153">
        <f>IF(AZ14=2,G14,0)</f>
        <v>0</v>
      </c>
      <c r="BC14" s="153">
        <f>IF(AZ14=3,G14,0)</f>
        <v>0</v>
      </c>
      <c r="BD14" s="153">
        <f>IF(AZ14=4,G14,0)</f>
        <v>0</v>
      </c>
      <c r="BE14" s="153">
        <f>IF(AZ14=5,G14,0)</f>
        <v>0</v>
      </c>
      <c r="CA14" s="185">
        <v>1</v>
      </c>
      <c r="CB14" s="185">
        <v>7</v>
      </c>
      <c r="CZ14" s="153">
        <v>5.0000000000000001E-4</v>
      </c>
    </row>
    <row r="15" spans="1:104" x14ac:dyDescent="0.2">
      <c r="A15" s="179">
        <v>6</v>
      </c>
      <c r="B15" s="180" t="s">
        <v>98</v>
      </c>
      <c r="C15" s="181" t="s">
        <v>99</v>
      </c>
      <c r="D15" s="182" t="s">
        <v>93</v>
      </c>
      <c r="E15" s="183">
        <v>12</v>
      </c>
      <c r="F15" s="183">
        <v>0</v>
      </c>
      <c r="G15" s="184">
        <f>E15*F15</f>
        <v>0</v>
      </c>
      <c r="O15" s="178">
        <v>2</v>
      </c>
      <c r="AA15" s="153">
        <v>1</v>
      </c>
      <c r="AB15" s="153">
        <v>7</v>
      </c>
      <c r="AC15" s="153">
        <v>7</v>
      </c>
      <c r="AZ15" s="153">
        <v>2</v>
      </c>
      <c r="BA15" s="153">
        <f>IF(AZ15=1,G15,0)</f>
        <v>0</v>
      </c>
      <c r="BB15" s="153">
        <f>IF(AZ15=2,G15,0)</f>
        <v>0</v>
      </c>
      <c r="BC15" s="153">
        <f>IF(AZ15=3,G15,0)</f>
        <v>0</v>
      </c>
      <c r="BD15" s="153">
        <f>IF(AZ15=4,G15,0)</f>
        <v>0</v>
      </c>
      <c r="BE15" s="153">
        <f>IF(AZ15=5,G15,0)</f>
        <v>0</v>
      </c>
      <c r="CA15" s="185">
        <v>1</v>
      </c>
      <c r="CB15" s="185">
        <v>7</v>
      </c>
      <c r="CZ15" s="153">
        <v>0</v>
      </c>
    </row>
    <row r="16" spans="1:104" x14ac:dyDescent="0.2">
      <c r="A16" s="179">
        <v>7</v>
      </c>
      <c r="B16" s="180" t="s">
        <v>100</v>
      </c>
      <c r="C16" s="181" t="s">
        <v>101</v>
      </c>
      <c r="D16" s="182" t="s">
        <v>102</v>
      </c>
      <c r="E16" s="183">
        <v>48</v>
      </c>
      <c r="F16" s="183">
        <v>0</v>
      </c>
      <c r="G16" s="184">
        <f>E16*F16</f>
        <v>0</v>
      </c>
      <c r="O16" s="178">
        <v>2</v>
      </c>
      <c r="AA16" s="153">
        <v>1</v>
      </c>
      <c r="AB16" s="153">
        <v>7</v>
      </c>
      <c r="AC16" s="153">
        <v>7</v>
      </c>
      <c r="AZ16" s="153">
        <v>2</v>
      </c>
      <c r="BA16" s="153">
        <f>IF(AZ16=1,G16,0)</f>
        <v>0</v>
      </c>
      <c r="BB16" s="153">
        <f>IF(AZ16=2,G16,0)</f>
        <v>0</v>
      </c>
      <c r="BC16" s="153">
        <f>IF(AZ16=3,G16,0)</f>
        <v>0</v>
      </c>
      <c r="BD16" s="153">
        <f>IF(AZ16=4,G16,0)</f>
        <v>0</v>
      </c>
      <c r="BE16" s="153">
        <f>IF(AZ16=5,G16,0)</f>
        <v>0</v>
      </c>
      <c r="CA16" s="185">
        <v>1</v>
      </c>
      <c r="CB16" s="185">
        <v>7</v>
      </c>
      <c r="CZ16" s="153">
        <v>2.0000000000000002E-5</v>
      </c>
    </row>
    <row r="17" spans="1:104" x14ac:dyDescent="0.2">
      <c r="A17" s="179">
        <v>8</v>
      </c>
      <c r="B17" s="180" t="s">
        <v>103</v>
      </c>
      <c r="C17" s="181" t="s">
        <v>104</v>
      </c>
      <c r="D17" s="182" t="s">
        <v>105</v>
      </c>
      <c r="E17" s="183">
        <v>0.02</v>
      </c>
      <c r="F17" s="183">
        <v>0</v>
      </c>
      <c r="G17" s="184">
        <f>E17*F17</f>
        <v>0</v>
      </c>
      <c r="O17" s="178">
        <v>2</v>
      </c>
      <c r="AA17" s="153">
        <v>12</v>
      </c>
      <c r="AB17" s="153">
        <v>0</v>
      </c>
      <c r="AC17" s="153">
        <v>51</v>
      </c>
      <c r="AZ17" s="153">
        <v>2</v>
      </c>
      <c r="BA17" s="153">
        <f>IF(AZ17=1,G17,0)</f>
        <v>0</v>
      </c>
      <c r="BB17" s="153">
        <f>IF(AZ17=2,G17,0)</f>
        <v>0</v>
      </c>
      <c r="BC17" s="153">
        <f>IF(AZ17=3,G17,0)</f>
        <v>0</v>
      </c>
      <c r="BD17" s="153">
        <f>IF(AZ17=4,G17,0)</f>
        <v>0</v>
      </c>
      <c r="BE17" s="153">
        <f>IF(AZ17=5,G17,0)</f>
        <v>0</v>
      </c>
      <c r="CA17" s="185">
        <v>12</v>
      </c>
      <c r="CB17" s="185">
        <v>0</v>
      </c>
      <c r="CZ17" s="153">
        <v>0</v>
      </c>
    </row>
    <row r="18" spans="1:104" x14ac:dyDescent="0.2">
      <c r="A18" s="179">
        <v>9</v>
      </c>
      <c r="B18" s="180" t="s">
        <v>106</v>
      </c>
      <c r="C18" s="181" t="s">
        <v>107</v>
      </c>
      <c r="D18" s="182" t="s">
        <v>93</v>
      </c>
      <c r="E18" s="183">
        <v>12</v>
      </c>
      <c r="F18" s="183">
        <v>0</v>
      </c>
      <c r="G18" s="184">
        <f>E18*F18</f>
        <v>0</v>
      </c>
      <c r="O18" s="178">
        <v>2</v>
      </c>
      <c r="AA18" s="153">
        <v>3</v>
      </c>
      <c r="AB18" s="153">
        <v>7</v>
      </c>
      <c r="AC18" s="153">
        <v>552319119</v>
      </c>
      <c r="AZ18" s="153">
        <v>2</v>
      </c>
      <c r="BA18" s="153">
        <f>IF(AZ18=1,G18,0)</f>
        <v>0</v>
      </c>
      <c r="BB18" s="153">
        <f>IF(AZ18=2,G18,0)</f>
        <v>0</v>
      </c>
      <c r="BC18" s="153">
        <f>IF(AZ18=3,G18,0)</f>
        <v>0</v>
      </c>
      <c r="BD18" s="153">
        <f>IF(AZ18=4,G18,0)</f>
        <v>0</v>
      </c>
      <c r="BE18" s="153">
        <f>IF(AZ18=5,G18,0)</f>
        <v>0</v>
      </c>
      <c r="CA18" s="185">
        <v>3</v>
      </c>
      <c r="CB18" s="185">
        <v>7</v>
      </c>
      <c r="CZ18" s="153">
        <v>1.0399999999999999E-3</v>
      </c>
    </row>
    <row r="19" spans="1:104" x14ac:dyDescent="0.2">
      <c r="A19" s="179">
        <v>10</v>
      </c>
      <c r="B19" s="180" t="s">
        <v>108</v>
      </c>
      <c r="C19" s="181" t="s">
        <v>109</v>
      </c>
      <c r="D19" s="182" t="s">
        <v>110</v>
      </c>
      <c r="E19" s="183">
        <v>2.2079999999999999E-2</v>
      </c>
      <c r="F19" s="183">
        <v>0</v>
      </c>
      <c r="G19" s="184">
        <f>E19*F19</f>
        <v>0</v>
      </c>
      <c r="O19" s="178">
        <v>2</v>
      </c>
      <c r="AA19" s="153">
        <v>7</v>
      </c>
      <c r="AB19" s="153">
        <v>1001</v>
      </c>
      <c r="AC19" s="153">
        <v>5</v>
      </c>
      <c r="AZ19" s="153">
        <v>2</v>
      </c>
      <c r="BA19" s="153">
        <f>IF(AZ19=1,G19,0)</f>
        <v>0</v>
      </c>
      <c r="BB19" s="153">
        <f>IF(AZ19=2,G19,0)</f>
        <v>0</v>
      </c>
      <c r="BC19" s="153">
        <f>IF(AZ19=3,G19,0)</f>
        <v>0</v>
      </c>
      <c r="BD19" s="153">
        <f>IF(AZ19=4,G19,0)</f>
        <v>0</v>
      </c>
      <c r="BE19" s="153">
        <f>IF(AZ19=5,G19,0)</f>
        <v>0</v>
      </c>
      <c r="CA19" s="185">
        <v>7</v>
      </c>
      <c r="CB19" s="185">
        <v>1001</v>
      </c>
      <c r="CZ19" s="153">
        <v>0</v>
      </c>
    </row>
    <row r="20" spans="1:104" x14ac:dyDescent="0.2">
      <c r="A20" s="198"/>
      <c r="B20" s="199" t="s">
        <v>73</v>
      </c>
      <c r="C20" s="200" t="str">
        <f>CONCATENATE(B11," ",C11)</f>
        <v>725 Zařizovací předměty</v>
      </c>
      <c r="D20" s="201"/>
      <c r="E20" s="202"/>
      <c r="F20" s="203"/>
      <c r="G20" s="204">
        <f>SUM(G11:G19)</f>
        <v>0</v>
      </c>
      <c r="O20" s="178">
        <v>4</v>
      </c>
      <c r="BA20" s="205">
        <f>SUM(BA11:BA19)</f>
        <v>0</v>
      </c>
      <c r="BB20" s="205">
        <f>SUM(BB11:BB19)</f>
        <v>0</v>
      </c>
      <c r="BC20" s="205">
        <f>SUM(BC11:BC19)</f>
        <v>0</v>
      </c>
      <c r="BD20" s="205">
        <f>SUM(BD11:BD19)</f>
        <v>0</v>
      </c>
      <c r="BE20" s="205">
        <f>SUM(BE11:BE19)</f>
        <v>0</v>
      </c>
    </row>
    <row r="21" spans="1:104" x14ac:dyDescent="0.2">
      <c r="A21" s="172" t="s">
        <v>72</v>
      </c>
      <c r="B21" s="173" t="s">
        <v>111</v>
      </c>
      <c r="C21" s="174" t="s">
        <v>112</v>
      </c>
      <c r="D21" s="175"/>
      <c r="E21" s="176"/>
      <c r="F21" s="176"/>
      <c r="G21" s="177"/>
      <c r="O21" s="178">
        <v>1</v>
      </c>
    </row>
    <row r="22" spans="1:104" x14ac:dyDescent="0.2">
      <c r="A22" s="179">
        <v>11</v>
      </c>
      <c r="B22" s="180" t="s">
        <v>113</v>
      </c>
      <c r="C22" s="181" t="s">
        <v>114</v>
      </c>
      <c r="D22" s="182" t="s">
        <v>93</v>
      </c>
      <c r="E22" s="183">
        <v>12</v>
      </c>
      <c r="F22" s="183">
        <v>0</v>
      </c>
      <c r="G22" s="184">
        <f>E22*F22</f>
        <v>0</v>
      </c>
      <c r="O22" s="178">
        <v>2</v>
      </c>
      <c r="AA22" s="153">
        <v>1</v>
      </c>
      <c r="AB22" s="153">
        <v>7</v>
      </c>
      <c r="AC22" s="153">
        <v>7</v>
      </c>
      <c r="AZ22" s="153">
        <v>2</v>
      </c>
      <c r="BA22" s="153">
        <f>IF(AZ22=1,G22,0)</f>
        <v>0</v>
      </c>
      <c r="BB22" s="153">
        <f>IF(AZ22=2,G22,0)</f>
        <v>0</v>
      </c>
      <c r="BC22" s="153">
        <f>IF(AZ22=3,G22,0)</f>
        <v>0</v>
      </c>
      <c r="BD22" s="153">
        <f>IF(AZ22=4,G22,0)</f>
        <v>0</v>
      </c>
      <c r="BE22" s="153">
        <f>IF(AZ22=5,G22,0)</f>
        <v>0</v>
      </c>
      <c r="CA22" s="185">
        <v>1</v>
      </c>
      <c r="CB22" s="185">
        <v>7</v>
      </c>
      <c r="CZ22" s="153">
        <v>0</v>
      </c>
    </row>
    <row r="23" spans="1:104" x14ac:dyDescent="0.2">
      <c r="A23" s="179">
        <v>12</v>
      </c>
      <c r="B23" s="180" t="s">
        <v>115</v>
      </c>
      <c r="C23" s="181" t="s">
        <v>116</v>
      </c>
      <c r="D23" s="182" t="s">
        <v>93</v>
      </c>
      <c r="E23" s="183">
        <v>12</v>
      </c>
      <c r="F23" s="183">
        <v>0</v>
      </c>
      <c r="G23" s="184">
        <f>E23*F23</f>
        <v>0</v>
      </c>
      <c r="O23" s="178">
        <v>2</v>
      </c>
      <c r="AA23" s="153">
        <v>1</v>
      </c>
      <c r="AB23" s="153">
        <v>7</v>
      </c>
      <c r="AC23" s="153">
        <v>7</v>
      </c>
      <c r="AZ23" s="153">
        <v>2</v>
      </c>
      <c r="BA23" s="153">
        <f>IF(AZ23=1,G23,0)</f>
        <v>0</v>
      </c>
      <c r="BB23" s="153">
        <f>IF(AZ23=2,G23,0)</f>
        <v>0</v>
      </c>
      <c r="BC23" s="153">
        <f>IF(AZ23=3,G23,0)</f>
        <v>0</v>
      </c>
      <c r="BD23" s="153">
        <f>IF(AZ23=4,G23,0)</f>
        <v>0</v>
      </c>
      <c r="BE23" s="153">
        <f>IF(AZ23=5,G23,0)</f>
        <v>0</v>
      </c>
      <c r="CA23" s="185">
        <v>1</v>
      </c>
      <c r="CB23" s="185">
        <v>7</v>
      </c>
      <c r="CZ23" s="153">
        <v>0</v>
      </c>
    </row>
    <row r="24" spans="1:104" x14ac:dyDescent="0.2">
      <c r="A24" s="179">
        <v>13</v>
      </c>
      <c r="B24" s="180" t="s">
        <v>117</v>
      </c>
      <c r="C24" s="181" t="s">
        <v>118</v>
      </c>
      <c r="D24" s="182" t="s">
        <v>61</v>
      </c>
      <c r="E24" s="183"/>
      <c r="F24" s="183">
        <v>0</v>
      </c>
      <c r="G24" s="184">
        <f>E24*F24</f>
        <v>0</v>
      </c>
      <c r="O24" s="178">
        <v>2</v>
      </c>
      <c r="AA24" s="153">
        <v>7</v>
      </c>
      <c r="AB24" s="153">
        <v>1002</v>
      </c>
      <c r="AC24" s="153">
        <v>5</v>
      </c>
      <c r="AZ24" s="153">
        <v>2</v>
      </c>
      <c r="BA24" s="153">
        <f>IF(AZ24=1,G24,0)</f>
        <v>0</v>
      </c>
      <c r="BB24" s="153">
        <f>IF(AZ24=2,G24,0)</f>
        <v>0</v>
      </c>
      <c r="BC24" s="153">
        <f>IF(AZ24=3,G24,0)</f>
        <v>0</v>
      </c>
      <c r="BD24" s="153">
        <f>IF(AZ24=4,G24,0)</f>
        <v>0</v>
      </c>
      <c r="BE24" s="153">
        <f>IF(AZ24=5,G24,0)</f>
        <v>0</v>
      </c>
      <c r="CA24" s="185">
        <v>7</v>
      </c>
      <c r="CB24" s="185">
        <v>1002</v>
      </c>
      <c r="CZ24" s="153">
        <v>0</v>
      </c>
    </row>
    <row r="25" spans="1:104" x14ac:dyDescent="0.2">
      <c r="A25" s="198"/>
      <c r="B25" s="199" t="s">
        <v>73</v>
      </c>
      <c r="C25" s="200" t="str">
        <f>CONCATENATE(B21," ",C21)</f>
        <v>766 Konstrukce truhlářské</v>
      </c>
      <c r="D25" s="201"/>
      <c r="E25" s="202"/>
      <c r="F25" s="203"/>
      <c r="G25" s="204">
        <f>SUM(G21:G24)</f>
        <v>0</v>
      </c>
      <c r="O25" s="178">
        <v>4</v>
      </c>
      <c r="BA25" s="205">
        <f>SUM(BA21:BA24)</f>
        <v>0</v>
      </c>
      <c r="BB25" s="205">
        <f>SUM(BB21:BB24)</f>
        <v>0</v>
      </c>
      <c r="BC25" s="205">
        <f>SUM(BC21:BC24)</f>
        <v>0</v>
      </c>
      <c r="BD25" s="205">
        <f>SUM(BD21:BD24)</f>
        <v>0</v>
      </c>
      <c r="BE25" s="205">
        <f>SUM(BE21:BE24)</f>
        <v>0</v>
      </c>
    </row>
    <row r="26" spans="1:104" x14ac:dyDescent="0.2">
      <c r="A26" s="172" t="s">
        <v>72</v>
      </c>
      <c r="B26" s="173" t="s">
        <v>119</v>
      </c>
      <c r="C26" s="174" t="s">
        <v>120</v>
      </c>
      <c r="D26" s="175"/>
      <c r="E26" s="176"/>
      <c r="F26" s="176"/>
      <c r="G26" s="177"/>
      <c r="O26" s="178">
        <v>1</v>
      </c>
    </row>
    <row r="27" spans="1:104" x14ac:dyDescent="0.2">
      <c r="A27" s="179">
        <v>14</v>
      </c>
      <c r="B27" s="180" t="s">
        <v>121</v>
      </c>
      <c r="C27" s="181" t="s">
        <v>122</v>
      </c>
      <c r="D27" s="182" t="s">
        <v>102</v>
      </c>
      <c r="E27" s="183">
        <v>88.2</v>
      </c>
      <c r="F27" s="183">
        <v>0</v>
      </c>
      <c r="G27" s="184">
        <f>E27*F27</f>
        <v>0</v>
      </c>
      <c r="O27" s="178">
        <v>2</v>
      </c>
      <c r="AA27" s="153">
        <v>1</v>
      </c>
      <c r="AB27" s="153">
        <v>0</v>
      </c>
      <c r="AC27" s="153">
        <v>0</v>
      </c>
      <c r="AZ27" s="153">
        <v>2</v>
      </c>
      <c r="BA27" s="153">
        <f>IF(AZ27=1,G27,0)</f>
        <v>0</v>
      </c>
      <c r="BB27" s="153">
        <f>IF(AZ27=2,G27,0)</f>
        <v>0</v>
      </c>
      <c r="BC27" s="153">
        <f>IF(AZ27=3,G27,0)</f>
        <v>0</v>
      </c>
      <c r="BD27" s="153">
        <f>IF(AZ27=4,G27,0)</f>
        <v>0</v>
      </c>
      <c r="BE27" s="153">
        <f>IF(AZ27=5,G27,0)</f>
        <v>0</v>
      </c>
      <c r="CA27" s="185">
        <v>1</v>
      </c>
      <c r="CB27" s="185">
        <v>0</v>
      </c>
      <c r="CZ27" s="153">
        <v>0</v>
      </c>
    </row>
    <row r="28" spans="1:104" x14ac:dyDescent="0.2">
      <c r="A28" s="186"/>
      <c r="B28" s="187"/>
      <c r="C28" s="188" t="s">
        <v>123</v>
      </c>
      <c r="D28" s="189"/>
      <c r="E28" s="189"/>
      <c r="F28" s="189"/>
      <c r="G28" s="190"/>
      <c r="L28" s="191" t="s">
        <v>123</v>
      </c>
      <c r="O28" s="178">
        <v>3</v>
      </c>
    </row>
    <row r="29" spans="1:104" x14ac:dyDescent="0.2">
      <c r="A29" s="186"/>
      <c r="B29" s="192"/>
      <c r="C29" s="193" t="s">
        <v>124</v>
      </c>
      <c r="D29" s="194"/>
      <c r="E29" s="195">
        <v>50.4</v>
      </c>
      <c r="F29" s="196"/>
      <c r="G29" s="197"/>
      <c r="M29" s="191" t="s">
        <v>124</v>
      </c>
      <c r="O29" s="178"/>
    </row>
    <row r="30" spans="1:104" x14ac:dyDescent="0.2">
      <c r="A30" s="186"/>
      <c r="B30" s="192"/>
      <c r="C30" s="193" t="s">
        <v>125</v>
      </c>
      <c r="D30" s="194"/>
      <c r="E30" s="195">
        <v>37.799999999999997</v>
      </c>
      <c r="F30" s="196"/>
      <c r="G30" s="197"/>
      <c r="M30" s="191" t="s">
        <v>125</v>
      </c>
      <c r="O30" s="178"/>
    </row>
    <row r="31" spans="1:104" x14ac:dyDescent="0.2">
      <c r="A31" s="179">
        <v>15</v>
      </c>
      <c r="B31" s="180" t="s">
        <v>126</v>
      </c>
      <c r="C31" s="181" t="s">
        <v>127</v>
      </c>
      <c r="D31" s="182" t="s">
        <v>128</v>
      </c>
      <c r="E31" s="183">
        <v>105.6</v>
      </c>
      <c r="F31" s="183">
        <v>0</v>
      </c>
      <c r="G31" s="184">
        <f>E31*F31</f>
        <v>0</v>
      </c>
      <c r="O31" s="178">
        <v>2</v>
      </c>
      <c r="AA31" s="153">
        <v>1</v>
      </c>
      <c r="AB31" s="153">
        <v>7</v>
      </c>
      <c r="AC31" s="153">
        <v>7</v>
      </c>
      <c r="AZ31" s="153">
        <v>2</v>
      </c>
      <c r="BA31" s="153">
        <f>IF(AZ31=1,G31,0)</f>
        <v>0</v>
      </c>
      <c r="BB31" s="153">
        <f>IF(AZ31=2,G31,0)</f>
        <v>0</v>
      </c>
      <c r="BC31" s="153">
        <f>IF(AZ31=3,G31,0)</f>
        <v>0</v>
      </c>
      <c r="BD31" s="153">
        <f>IF(AZ31=4,G31,0)</f>
        <v>0</v>
      </c>
      <c r="BE31" s="153">
        <f>IF(AZ31=5,G31,0)</f>
        <v>0</v>
      </c>
      <c r="CA31" s="185">
        <v>1</v>
      </c>
      <c r="CB31" s="185">
        <v>7</v>
      </c>
      <c r="CZ31" s="153">
        <v>1.6000000000000001E-4</v>
      </c>
    </row>
    <row r="32" spans="1:104" x14ac:dyDescent="0.2">
      <c r="A32" s="186"/>
      <c r="B32" s="192"/>
      <c r="C32" s="193" t="s">
        <v>129</v>
      </c>
      <c r="D32" s="194"/>
      <c r="E32" s="195">
        <v>86.4</v>
      </c>
      <c r="F32" s="196"/>
      <c r="G32" s="197"/>
      <c r="M32" s="191" t="s">
        <v>129</v>
      </c>
      <c r="O32" s="178"/>
    </row>
    <row r="33" spans="1:104" x14ac:dyDescent="0.2">
      <c r="A33" s="186"/>
      <c r="B33" s="192"/>
      <c r="C33" s="193" t="s">
        <v>130</v>
      </c>
      <c r="D33" s="194"/>
      <c r="E33" s="195">
        <v>19.2</v>
      </c>
      <c r="F33" s="196"/>
      <c r="G33" s="197"/>
      <c r="M33" s="191" t="s">
        <v>130</v>
      </c>
      <c r="O33" s="178"/>
    </row>
    <row r="34" spans="1:104" ht="22.5" x14ac:dyDescent="0.2">
      <c r="A34" s="179">
        <v>16</v>
      </c>
      <c r="B34" s="180" t="s">
        <v>131</v>
      </c>
      <c r="C34" s="181" t="s">
        <v>132</v>
      </c>
      <c r="D34" s="182" t="s">
        <v>102</v>
      </c>
      <c r="E34" s="183">
        <v>103.08</v>
      </c>
      <c r="F34" s="183">
        <v>0</v>
      </c>
      <c r="G34" s="184">
        <f>E34*F34</f>
        <v>0</v>
      </c>
      <c r="O34" s="178">
        <v>2</v>
      </c>
      <c r="AA34" s="153">
        <v>1</v>
      </c>
      <c r="AB34" s="153">
        <v>7</v>
      </c>
      <c r="AC34" s="153">
        <v>7</v>
      </c>
      <c r="AZ34" s="153">
        <v>2</v>
      </c>
      <c r="BA34" s="153">
        <f>IF(AZ34=1,G34,0)</f>
        <v>0</v>
      </c>
      <c r="BB34" s="153">
        <f>IF(AZ34=2,G34,0)</f>
        <v>0</v>
      </c>
      <c r="BC34" s="153">
        <f>IF(AZ34=3,G34,0)</f>
        <v>0</v>
      </c>
      <c r="BD34" s="153">
        <f>IF(AZ34=4,G34,0)</f>
        <v>0</v>
      </c>
      <c r="BE34" s="153">
        <f>IF(AZ34=5,G34,0)</f>
        <v>0</v>
      </c>
      <c r="CA34" s="185">
        <v>1</v>
      </c>
      <c r="CB34" s="185">
        <v>7</v>
      </c>
      <c r="CZ34" s="153">
        <v>0</v>
      </c>
    </row>
    <row r="35" spans="1:104" x14ac:dyDescent="0.2">
      <c r="A35" s="186"/>
      <c r="B35" s="192"/>
      <c r="C35" s="193" t="s">
        <v>133</v>
      </c>
      <c r="D35" s="194"/>
      <c r="E35" s="195">
        <v>63.36</v>
      </c>
      <c r="F35" s="196"/>
      <c r="G35" s="197"/>
      <c r="M35" s="191" t="s">
        <v>133</v>
      </c>
      <c r="O35" s="178"/>
    </row>
    <row r="36" spans="1:104" x14ac:dyDescent="0.2">
      <c r="A36" s="186"/>
      <c r="B36" s="192"/>
      <c r="C36" s="193" t="s">
        <v>134</v>
      </c>
      <c r="D36" s="194"/>
      <c r="E36" s="195">
        <v>39.72</v>
      </c>
      <c r="F36" s="196"/>
      <c r="G36" s="197"/>
      <c r="M36" s="191" t="s">
        <v>134</v>
      </c>
      <c r="O36" s="178"/>
    </row>
    <row r="37" spans="1:104" ht="22.5" x14ac:dyDescent="0.2">
      <c r="A37" s="179">
        <v>17</v>
      </c>
      <c r="B37" s="180" t="s">
        <v>135</v>
      </c>
      <c r="C37" s="181" t="s">
        <v>136</v>
      </c>
      <c r="D37" s="182" t="s">
        <v>102</v>
      </c>
      <c r="E37" s="183">
        <v>123.696</v>
      </c>
      <c r="F37" s="183">
        <v>0</v>
      </c>
      <c r="G37" s="184">
        <f>E37*F37</f>
        <v>0</v>
      </c>
      <c r="O37" s="178">
        <v>2</v>
      </c>
      <c r="AA37" s="153">
        <v>1</v>
      </c>
      <c r="AB37" s="153">
        <v>0</v>
      </c>
      <c r="AC37" s="153">
        <v>0</v>
      </c>
      <c r="AZ37" s="153">
        <v>2</v>
      </c>
      <c r="BA37" s="153">
        <f>IF(AZ37=1,G37,0)</f>
        <v>0</v>
      </c>
      <c r="BB37" s="153">
        <f>IF(AZ37=2,G37,0)</f>
        <v>0</v>
      </c>
      <c r="BC37" s="153">
        <f>IF(AZ37=3,G37,0)</f>
        <v>0</v>
      </c>
      <c r="BD37" s="153">
        <f>IF(AZ37=4,G37,0)</f>
        <v>0</v>
      </c>
      <c r="BE37" s="153">
        <f>IF(AZ37=5,G37,0)</f>
        <v>0</v>
      </c>
      <c r="CA37" s="185">
        <v>1</v>
      </c>
      <c r="CB37" s="185">
        <v>0</v>
      </c>
      <c r="CZ37" s="153">
        <v>2.99E-3</v>
      </c>
    </row>
    <row r="38" spans="1:104" x14ac:dyDescent="0.2">
      <c r="A38" s="186"/>
      <c r="B38" s="187"/>
      <c r="C38" s="188" t="s">
        <v>137</v>
      </c>
      <c r="D38" s="189"/>
      <c r="E38" s="189"/>
      <c r="F38" s="189"/>
      <c r="G38" s="190"/>
      <c r="L38" s="191" t="s">
        <v>137</v>
      </c>
      <c r="O38" s="178">
        <v>3</v>
      </c>
    </row>
    <row r="39" spans="1:104" x14ac:dyDescent="0.2">
      <c r="A39" s="186"/>
      <c r="B39" s="187"/>
      <c r="C39" s="188"/>
      <c r="D39" s="189"/>
      <c r="E39" s="189"/>
      <c r="F39" s="189"/>
      <c r="G39" s="190"/>
      <c r="L39" s="191"/>
      <c r="O39" s="178">
        <v>3</v>
      </c>
    </row>
    <row r="40" spans="1:104" x14ac:dyDescent="0.2">
      <c r="A40" s="186"/>
      <c r="B40" s="187"/>
      <c r="C40" s="188" t="s">
        <v>138</v>
      </c>
      <c r="D40" s="189"/>
      <c r="E40" s="189"/>
      <c r="F40" s="189"/>
      <c r="G40" s="190"/>
      <c r="L40" s="191" t="s">
        <v>138</v>
      </c>
      <c r="O40" s="178">
        <v>3</v>
      </c>
    </row>
    <row r="41" spans="1:104" x14ac:dyDescent="0.2">
      <c r="A41" s="186"/>
      <c r="B41" s="187"/>
      <c r="C41" s="188" t="s">
        <v>139</v>
      </c>
      <c r="D41" s="189"/>
      <c r="E41" s="189"/>
      <c r="F41" s="189"/>
      <c r="G41" s="190"/>
      <c r="L41" s="191" t="s">
        <v>139</v>
      </c>
      <c r="O41" s="178">
        <v>3</v>
      </c>
    </row>
    <row r="42" spans="1:104" x14ac:dyDescent="0.2">
      <c r="A42" s="186"/>
      <c r="B42" s="187"/>
      <c r="C42" s="188" t="s">
        <v>140</v>
      </c>
      <c r="D42" s="189"/>
      <c r="E42" s="189"/>
      <c r="F42" s="189"/>
      <c r="G42" s="190"/>
      <c r="L42" s="191" t="s">
        <v>140</v>
      </c>
      <c r="O42" s="178">
        <v>3</v>
      </c>
    </row>
    <row r="43" spans="1:104" x14ac:dyDescent="0.2">
      <c r="A43" s="186"/>
      <c r="B43" s="192"/>
      <c r="C43" s="193" t="s">
        <v>141</v>
      </c>
      <c r="D43" s="194"/>
      <c r="E43" s="195">
        <v>76.031999999999996</v>
      </c>
      <c r="F43" s="196"/>
      <c r="G43" s="197"/>
      <c r="M43" s="191" t="s">
        <v>141</v>
      </c>
      <c r="O43" s="178"/>
    </row>
    <row r="44" spans="1:104" x14ac:dyDescent="0.2">
      <c r="A44" s="186"/>
      <c r="B44" s="192"/>
      <c r="C44" s="193" t="s">
        <v>142</v>
      </c>
      <c r="D44" s="194"/>
      <c r="E44" s="195">
        <v>47.664000000000001</v>
      </c>
      <c r="F44" s="196"/>
      <c r="G44" s="197"/>
      <c r="M44" s="191" t="s">
        <v>142</v>
      </c>
      <c r="O44" s="178"/>
    </row>
    <row r="45" spans="1:104" ht="22.5" x14ac:dyDescent="0.2">
      <c r="A45" s="179">
        <v>18</v>
      </c>
      <c r="B45" s="180" t="s">
        <v>143</v>
      </c>
      <c r="C45" s="181" t="s">
        <v>144</v>
      </c>
      <c r="D45" s="182" t="s">
        <v>128</v>
      </c>
      <c r="E45" s="183">
        <v>11.88</v>
      </c>
      <c r="F45" s="183">
        <v>0</v>
      </c>
      <c r="G45" s="184">
        <f>E45*F45</f>
        <v>0</v>
      </c>
      <c r="O45" s="178">
        <v>2</v>
      </c>
      <c r="AA45" s="153">
        <v>1</v>
      </c>
      <c r="AB45" s="153">
        <v>7</v>
      </c>
      <c r="AC45" s="153">
        <v>7</v>
      </c>
      <c r="AZ45" s="153">
        <v>2</v>
      </c>
      <c r="BA45" s="153">
        <f>IF(AZ45=1,G45,0)</f>
        <v>0</v>
      </c>
      <c r="BB45" s="153">
        <f>IF(AZ45=2,G45,0)</f>
        <v>0</v>
      </c>
      <c r="BC45" s="153">
        <f>IF(AZ45=3,G45,0)</f>
        <v>0</v>
      </c>
      <c r="BD45" s="153">
        <f>IF(AZ45=4,G45,0)</f>
        <v>0</v>
      </c>
      <c r="BE45" s="153">
        <f>IF(AZ45=5,G45,0)</f>
        <v>0</v>
      </c>
      <c r="CA45" s="185">
        <v>1</v>
      </c>
      <c r="CB45" s="185">
        <v>7</v>
      </c>
      <c r="CZ45" s="153">
        <v>7.3999999999999999E-4</v>
      </c>
    </row>
    <row r="46" spans="1:104" x14ac:dyDescent="0.2">
      <c r="A46" s="186"/>
      <c r="B46" s="192"/>
      <c r="C46" s="193" t="s">
        <v>145</v>
      </c>
      <c r="D46" s="194"/>
      <c r="E46" s="195">
        <v>11.88</v>
      </c>
      <c r="F46" s="196"/>
      <c r="G46" s="197"/>
      <c r="M46" s="191" t="s">
        <v>145</v>
      </c>
      <c r="O46" s="178"/>
    </row>
    <row r="47" spans="1:104" ht="22.5" x14ac:dyDescent="0.2">
      <c r="A47" s="179">
        <v>19</v>
      </c>
      <c r="B47" s="180" t="s">
        <v>146</v>
      </c>
      <c r="C47" s="181" t="s">
        <v>147</v>
      </c>
      <c r="D47" s="182" t="s">
        <v>128</v>
      </c>
      <c r="E47" s="183">
        <v>73.44</v>
      </c>
      <c r="F47" s="183">
        <v>0</v>
      </c>
      <c r="G47" s="184">
        <f>E47*F47</f>
        <v>0</v>
      </c>
      <c r="O47" s="178">
        <v>2</v>
      </c>
      <c r="AA47" s="153">
        <v>1</v>
      </c>
      <c r="AB47" s="153">
        <v>7</v>
      </c>
      <c r="AC47" s="153">
        <v>7</v>
      </c>
      <c r="AZ47" s="153">
        <v>2</v>
      </c>
      <c r="BA47" s="153">
        <f>IF(AZ47=1,G47,0)</f>
        <v>0</v>
      </c>
      <c r="BB47" s="153">
        <f>IF(AZ47=2,G47,0)</f>
        <v>0</v>
      </c>
      <c r="BC47" s="153">
        <f>IF(AZ47=3,G47,0)</f>
        <v>0</v>
      </c>
      <c r="BD47" s="153">
        <f>IF(AZ47=4,G47,0)</f>
        <v>0</v>
      </c>
      <c r="BE47" s="153">
        <f>IF(AZ47=5,G47,0)</f>
        <v>0</v>
      </c>
      <c r="CA47" s="185">
        <v>1</v>
      </c>
      <c r="CB47" s="185">
        <v>7</v>
      </c>
      <c r="CZ47" s="153">
        <v>4.0000000000000003E-5</v>
      </c>
    </row>
    <row r="48" spans="1:104" x14ac:dyDescent="0.2">
      <c r="A48" s="186"/>
      <c r="B48" s="192"/>
      <c r="C48" s="193" t="s">
        <v>148</v>
      </c>
      <c r="D48" s="194"/>
      <c r="E48" s="195">
        <v>43.2</v>
      </c>
      <c r="F48" s="196"/>
      <c r="G48" s="197"/>
      <c r="M48" s="191" t="s">
        <v>148</v>
      </c>
      <c r="O48" s="178"/>
    </row>
    <row r="49" spans="1:104" x14ac:dyDescent="0.2">
      <c r="A49" s="186"/>
      <c r="B49" s="192"/>
      <c r="C49" s="193" t="s">
        <v>149</v>
      </c>
      <c r="D49" s="194"/>
      <c r="E49" s="195">
        <v>30.24</v>
      </c>
      <c r="F49" s="196"/>
      <c r="G49" s="197"/>
      <c r="M49" s="191" t="s">
        <v>149</v>
      </c>
      <c r="O49" s="178"/>
    </row>
    <row r="50" spans="1:104" x14ac:dyDescent="0.2">
      <c r="A50" s="179">
        <v>20</v>
      </c>
      <c r="B50" s="180" t="s">
        <v>150</v>
      </c>
      <c r="C50" s="181" t="s">
        <v>151</v>
      </c>
      <c r="D50" s="182" t="s">
        <v>102</v>
      </c>
      <c r="E50" s="183">
        <v>88.2</v>
      </c>
      <c r="F50" s="183">
        <v>0</v>
      </c>
      <c r="G50" s="184">
        <f>E50*F50</f>
        <v>0</v>
      </c>
      <c r="O50" s="178">
        <v>2</v>
      </c>
      <c r="AA50" s="153">
        <v>1</v>
      </c>
      <c r="AB50" s="153">
        <v>7</v>
      </c>
      <c r="AC50" s="153">
        <v>7</v>
      </c>
      <c r="AZ50" s="153">
        <v>2</v>
      </c>
      <c r="BA50" s="153">
        <f>IF(AZ50=1,G50,0)</f>
        <v>0</v>
      </c>
      <c r="BB50" s="153">
        <f>IF(AZ50=2,G50,0)</f>
        <v>0</v>
      </c>
      <c r="BC50" s="153">
        <f>IF(AZ50=3,G50,0)</f>
        <v>0</v>
      </c>
      <c r="BD50" s="153">
        <f>IF(AZ50=4,G50,0)</f>
        <v>0</v>
      </c>
      <c r="BE50" s="153">
        <f>IF(AZ50=5,G50,0)</f>
        <v>0</v>
      </c>
      <c r="CA50" s="185">
        <v>1</v>
      </c>
      <c r="CB50" s="185">
        <v>7</v>
      </c>
      <c r="CZ50" s="153">
        <v>0</v>
      </c>
    </row>
    <row r="51" spans="1:104" x14ac:dyDescent="0.2">
      <c r="A51" s="186"/>
      <c r="B51" s="192"/>
      <c r="C51" s="193" t="s">
        <v>124</v>
      </c>
      <c r="D51" s="194"/>
      <c r="E51" s="195">
        <v>50.4</v>
      </c>
      <c r="F51" s="196"/>
      <c r="G51" s="197"/>
      <c r="M51" s="191" t="s">
        <v>124</v>
      </c>
      <c r="O51" s="178"/>
    </row>
    <row r="52" spans="1:104" x14ac:dyDescent="0.2">
      <c r="A52" s="186"/>
      <c r="B52" s="192"/>
      <c r="C52" s="193" t="s">
        <v>125</v>
      </c>
      <c r="D52" s="194"/>
      <c r="E52" s="195">
        <v>37.799999999999997</v>
      </c>
      <c r="F52" s="196"/>
      <c r="G52" s="197"/>
      <c r="M52" s="191" t="s">
        <v>125</v>
      </c>
      <c r="O52" s="178"/>
    </row>
    <row r="53" spans="1:104" x14ac:dyDescent="0.2">
      <c r="A53" s="179">
        <v>21</v>
      </c>
      <c r="B53" s="180" t="s">
        <v>152</v>
      </c>
      <c r="C53" s="181" t="s">
        <v>153</v>
      </c>
      <c r="D53" s="182" t="s">
        <v>102</v>
      </c>
      <c r="E53" s="183">
        <v>88.2</v>
      </c>
      <c r="F53" s="183">
        <v>0</v>
      </c>
      <c r="G53" s="184">
        <f>E53*F53</f>
        <v>0</v>
      </c>
      <c r="O53" s="178">
        <v>2</v>
      </c>
      <c r="AA53" s="153">
        <v>1</v>
      </c>
      <c r="AB53" s="153">
        <v>7</v>
      </c>
      <c r="AC53" s="153">
        <v>7</v>
      </c>
      <c r="AZ53" s="153">
        <v>2</v>
      </c>
      <c r="BA53" s="153">
        <f>IF(AZ53=1,G53,0)</f>
        <v>0</v>
      </c>
      <c r="BB53" s="153">
        <f>IF(AZ53=2,G53,0)</f>
        <v>0</v>
      </c>
      <c r="BC53" s="153">
        <f>IF(AZ53=3,G53,0)</f>
        <v>0</v>
      </c>
      <c r="BD53" s="153">
        <f>IF(AZ53=4,G53,0)</f>
        <v>0</v>
      </c>
      <c r="BE53" s="153">
        <f>IF(AZ53=5,G53,0)</f>
        <v>0</v>
      </c>
      <c r="CA53" s="185">
        <v>1</v>
      </c>
      <c r="CB53" s="185">
        <v>7</v>
      </c>
      <c r="CZ53" s="153">
        <v>4.0400000000000002E-3</v>
      </c>
    </row>
    <row r="54" spans="1:104" x14ac:dyDescent="0.2">
      <c r="A54" s="186"/>
      <c r="B54" s="187"/>
      <c r="C54" s="188" t="s">
        <v>154</v>
      </c>
      <c r="D54" s="189"/>
      <c r="E54" s="189"/>
      <c r="F54" s="189"/>
      <c r="G54" s="190"/>
      <c r="L54" s="191" t="s">
        <v>154</v>
      </c>
      <c r="O54" s="178">
        <v>3</v>
      </c>
    </row>
    <row r="55" spans="1:104" x14ac:dyDescent="0.2">
      <c r="A55" s="186"/>
      <c r="B55" s="192"/>
      <c r="C55" s="193" t="s">
        <v>124</v>
      </c>
      <c r="D55" s="194"/>
      <c r="E55" s="195">
        <v>50.4</v>
      </c>
      <c r="F55" s="196"/>
      <c r="G55" s="197"/>
      <c r="M55" s="191" t="s">
        <v>124</v>
      </c>
      <c r="O55" s="178"/>
    </row>
    <row r="56" spans="1:104" x14ac:dyDescent="0.2">
      <c r="A56" s="186"/>
      <c r="B56" s="192"/>
      <c r="C56" s="193" t="s">
        <v>125</v>
      </c>
      <c r="D56" s="194"/>
      <c r="E56" s="195">
        <v>37.799999999999997</v>
      </c>
      <c r="F56" s="196"/>
      <c r="G56" s="197"/>
      <c r="M56" s="191" t="s">
        <v>125</v>
      </c>
      <c r="O56" s="178"/>
    </row>
    <row r="57" spans="1:104" x14ac:dyDescent="0.2">
      <c r="A57" s="179">
        <v>22</v>
      </c>
      <c r="B57" s="180" t="s">
        <v>155</v>
      </c>
      <c r="C57" s="181" t="s">
        <v>156</v>
      </c>
      <c r="D57" s="182" t="s">
        <v>61</v>
      </c>
      <c r="E57" s="183"/>
      <c r="F57" s="183">
        <v>0</v>
      </c>
      <c r="G57" s="184">
        <f>E57*F57</f>
        <v>0</v>
      </c>
      <c r="O57" s="178">
        <v>2</v>
      </c>
      <c r="AA57" s="153">
        <v>7</v>
      </c>
      <c r="AB57" s="153">
        <v>1002</v>
      </c>
      <c r="AC57" s="153">
        <v>5</v>
      </c>
      <c r="AZ57" s="153">
        <v>2</v>
      </c>
      <c r="BA57" s="153">
        <f>IF(AZ57=1,G57,0)</f>
        <v>0</v>
      </c>
      <c r="BB57" s="153">
        <f>IF(AZ57=2,G57,0)</f>
        <v>0</v>
      </c>
      <c r="BC57" s="153">
        <f>IF(AZ57=3,G57,0)</f>
        <v>0</v>
      </c>
      <c r="BD57" s="153">
        <f>IF(AZ57=4,G57,0)</f>
        <v>0</v>
      </c>
      <c r="BE57" s="153">
        <f>IF(AZ57=5,G57,0)</f>
        <v>0</v>
      </c>
      <c r="CA57" s="185">
        <v>7</v>
      </c>
      <c r="CB57" s="185">
        <v>1002</v>
      </c>
      <c r="CZ57" s="153">
        <v>0</v>
      </c>
    </row>
    <row r="58" spans="1:104" x14ac:dyDescent="0.2">
      <c r="A58" s="198"/>
      <c r="B58" s="199" t="s">
        <v>73</v>
      </c>
      <c r="C58" s="200" t="str">
        <f>CONCATENATE(B26," ",C26)</f>
        <v>776 Podlahy povlakové</v>
      </c>
      <c r="D58" s="201"/>
      <c r="E58" s="202"/>
      <c r="F58" s="203"/>
      <c r="G58" s="204">
        <f>SUM(G26:G57)</f>
        <v>0</v>
      </c>
      <c r="O58" s="178">
        <v>4</v>
      </c>
      <c r="BA58" s="205">
        <f>SUM(BA26:BA57)</f>
        <v>0</v>
      </c>
      <c r="BB58" s="205">
        <f>SUM(BB26:BB57)</f>
        <v>0</v>
      </c>
      <c r="BC58" s="205">
        <f>SUM(BC26:BC57)</f>
        <v>0</v>
      </c>
      <c r="BD58" s="205">
        <f>SUM(BD26:BD57)</f>
        <v>0</v>
      </c>
      <c r="BE58" s="205">
        <f>SUM(BE26:BE57)</f>
        <v>0</v>
      </c>
    </row>
    <row r="59" spans="1:104" x14ac:dyDescent="0.2">
      <c r="A59" s="172" t="s">
        <v>72</v>
      </c>
      <c r="B59" s="173" t="s">
        <v>157</v>
      </c>
      <c r="C59" s="174" t="s">
        <v>158</v>
      </c>
      <c r="D59" s="175"/>
      <c r="E59" s="176"/>
      <c r="F59" s="176"/>
      <c r="G59" s="177"/>
      <c r="O59" s="178">
        <v>1</v>
      </c>
    </row>
    <row r="60" spans="1:104" x14ac:dyDescent="0.2">
      <c r="A60" s="179">
        <v>23</v>
      </c>
      <c r="B60" s="180" t="s">
        <v>159</v>
      </c>
      <c r="C60" s="181" t="s">
        <v>160</v>
      </c>
      <c r="D60" s="182" t="s">
        <v>102</v>
      </c>
      <c r="E60" s="183">
        <v>12.96</v>
      </c>
      <c r="F60" s="183">
        <v>0</v>
      </c>
      <c r="G60" s="184">
        <f>E60*F60</f>
        <v>0</v>
      </c>
      <c r="O60" s="178">
        <v>2</v>
      </c>
      <c r="AA60" s="153">
        <v>1</v>
      </c>
      <c r="AB60" s="153">
        <v>1</v>
      </c>
      <c r="AC60" s="153">
        <v>1</v>
      </c>
      <c r="AZ60" s="153">
        <v>2</v>
      </c>
      <c r="BA60" s="153">
        <f>IF(AZ60=1,G60,0)</f>
        <v>0</v>
      </c>
      <c r="BB60" s="153">
        <f>IF(AZ60=2,G60,0)</f>
        <v>0</v>
      </c>
      <c r="BC60" s="153">
        <f>IF(AZ60=3,G60,0)</f>
        <v>0</v>
      </c>
      <c r="BD60" s="153">
        <f>IF(AZ60=4,G60,0)</f>
        <v>0</v>
      </c>
      <c r="BE60" s="153">
        <f>IF(AZ60=5,G60,0)</f>
        <v>0</v>
      </c>
      <c r="CA60" s="185">
        <v>1</v>
      </c>
      <c r="CB60" s="185">
        <v>1</v>
      </c>
      <c r="CZ60" s="153">
        <v>7.3499999999999998E-3</v>
      </c>
    </row>
    <row r="61" spans="1:104" x14ac:dyDescent="0.2">
      <c r="A61" s="186"/>
      <c r="B61" s="192"/>
      <c r="C61" s="193" t="s">
        <v>161</v>
      </c>
      <c r="D61" s="194"/>
      <c r="E61" s="195">
        <v>12.96</v>
      </c>
      <c r="F61" s="196"/>
      <c r="G61" s="197"/>
      <c r="M61" s="191" t="s">
        <v>161</v>
      </c>
      <c r="O61" s="178"/>
    </row>
    <row r="62" spans="1:104" x14ac:dyDescent="0.2">
      <c r="A62" s="179">
        <v>24</v>
      </c>
      <c r="B62" s="180" t="s">
        <v>162</v>
      </c>
      <c r="C62" s="181" t="s">
        <v>163</v>
      </c>
      <c r="D62" s="182" t="s">
        <v>102</v>
      </c>
      <c r="E62" s="183">
        <v>15.552</v>
      </c>
      <c r="F62" s="183">
        <v>0</v>
      </c>
      <c r="G62" s="184">
        <f>E62*F62</f>
        <v>0</v>
      </c>
      <c r="O62" s="178">
        <v>2</v>
      </c>
      <c r="AA62" s="153">
        <v>1</v>
      </c>
      <c r="AB62" s="153">
        <v>7</v>
      </c>
      <c r="AC62" s="153">
        <v>7</v>
      </c>
      <c r="AZ62" s="153">
        <v>2</v>
      </c>
      <c r="BA62" s="153">
        <f>IF(AZ62=1,G62,0)</f>
        <v>0</v>
      </c>
      <c r="BB62" s="153">
        <f>IF(AZ62=2,G62,0)</f>
        <v>0</v>
      </c>
      <c r="BC62" s="153">
        <f>IF(AZ62=3,G62,0)</f>
        <v>0</v>
      </c>
      <c r="BD62" s="153">
        <f>IF(AZ62=4,G62,0)</f>
        <v>0</v>
      </c>
      <c r="BE62" s="153">
        <f>IF(AZ62=5,G62,0)</f>
        <v>0</v>
      </c>
      <c r="CA62" s="185">
        <v>1</v>
      </c>
      <c r="CB62" s="185">
        <v>7</v>
      </c>
      <c r="CZ62" s="153">
        <v>0</v>
      </c>
    </row>
    <row r="63" spans="1:104" x14ac:dyDescent="0.2">
      <c r="A63" s="186"/>
      <c r="B63" s="187"/>
      <c r="C63" s="188" t="s">
        <v>164</v>
      </c>
      <c r="D63" s="189"/>
      <c r="E63" s="189"/>
      <c r="F63" s="189"/>
      <c r="G63" s="190"/>
      <c r="L63" s="191" t="s">
        <v>164</v>
      </c>
      <c r="O63" s="178">
        <v>3</v>
      </c>
    </row>
    <row r="64" spans="1:104" x14ac:dyDescent="0.2">
      <c r="A64" s="186"/>
      <c r="B64" s="192"/>
      <c r="C64" s="193" t="s">
        <v>165</v>
      </c>
      <c r="D64" s="194"/>
      <c r="E64" s="195">
        <v>15.552</v>
      </c>
      <c r="F64" s="196"/>
      <c r="G64" s="197"/>
      <c r="M64" s="191" t="s">
        <v>165</v>
      </c>
      <c r="O64" s="178"/>
    </row>
    <row r="65" spans="1:104" x14ac:dyDescent="0.2">
      <c r="A65" s="179">
        <v>25</v>
      </c>
      <c r="B65" s="180" t="s">
        <v>166</v>
      </c>
      <c r="C65" s="181" t="s">
        <v>167</v>
      </c>
      <c r="D65" s="182" t="s">
        <v>102</v>
      </c>
      <c r="E65" s="183">
        <v>15.552</v>
      </c>
      <c r="F65" s="183">
        <v>0</v>
      </c>
      <c r="G65" s="184">
        <f>E65*F65</f>
        <v>0</v>
      </c>
      <c r="O65" s="178">
        <v>2</v>
      </c>
      <c r="AA65" s="153">
        <v>1</v>
      </c>
      <c r="AB65" s="153">
        <v>7</v>
      </c>
      <c r="AC65" s="153">
        <v>7</v>
      </c>
      <c r="AZ65" s="153">
        <v>2</v>
      </c>
      <c r="BA65" s="153">
        <f>IF(AZ65=1,G65,0)</f>
        <v>0</v>
      </c>
      <c r="BB65" s="153">
        <f>IF(AZ65=2,G65,0)</f>
        <v>0</v>
      </c>
      <c r="BC65" s="153">
        <f>IF(AZ65=3,G65,0)</f>
        <v>0</v>
      </c>
      <c r="BD65" s="153">
        <f>IF(AZ65=4,G65,0)</f>
        <v>0</v>
      </c>
      <c r="BE65" s="153">
        <f>IF(AZ65=5,G65,0)</f>
        <v>0</v>
      </c>
      <c r="CA65" s="185">
        <v>1</v>
      </c>
      <c r="CB65" s="185">
        <v>7</v>
      </c>
      <c r="CZ65" s="153">
        <v>8.9999999999999998E-4</v>
      </c>
    </row>
    <row r="66" spans="1:104" x14ac:dyDescent="0.2">
      <c r="A66" s="186"/>
      <c r="B66" s="192"/>
      <c r="C66" s="193" t="s">
        <v>165</v>
      </c>
      <c r="D66" s="194"/>
      <c r="E66" s="195">
        <v>15.552</v>
      </c>
      <c r="F66" s="196"/>
      <c r="G66" s="197"/>
      <c r="M66" s="191" t="s">
        <v>165</v>
      </c>
      <c r="O66" s="178"/>
    </row>
    <row r="67" spans="1:104" x14ac:dyDescent="0.2">
      <c r="A67" s="179">
        <v>26</v>
      </c>
      <c r="B67" s="180" t="s">
        <v>168</v>
      </c>
      <c r="C67" s="181" t="s">
        <v>169</v>
      </c>
      <c r="D67" s="182" t="s">
        <v>102</v>
      </c>
      <c r="E67" s="183">
        <v>15.552</v>
      </c>
      <c r="F67" s="183">
        <v>0</v>
      </c>
      <c r="G67" s="184">
        <f>E67*F67</f>
        <v>0</v>
      </c>
      <c r="O67" s="178">
        <v>2</v>
      </c>
      <c r="AA67" s="153">
        <v>1</v>
      </c>
      <c r="AB67" s="153">
        <v>7</v>
      </c>
      <c r="AC67" s="153">
        <v>7</v>
      </c>
      <c r="AZ67" s="153">
        <v>2</v>
      </c>
      <c r="BA67" s="153">
        <f>IF(AZ67=1,G67,0)</f>
        <v>0</v>
      </c>
      <c r="BB67" s="153">
        <f>IF(AZ67=2,G67,0)</f>
        <v>0</v>
      </c>
      <c r="BC67" s="153">
        <f>IF(AZ67=3,G67,0)</f>
        <v>0</v>
      </c>
      <c r="BD67" s="153">
        <f>IF(AZ67=4,G67,0)</f>
        <v>0</v>
      </c>
      <c r="BE67" s="153">
        <f>IF(AZ67=5,G67,0)</f>
        <v>0</v>
      </c>
      <c r="CA67" s="185">
        <v>1</v>
      </c>
      <c r="CB67" s="185">
        <v>7</v>
      </c>
      <c r="CZ67" s="153">
        <v>0</v>
      </c>
    </row>
    <row r="68" spans="1:104" x14ac:dyDescent="0.2">
      <c r="A68" s="186"/>
      <c r="B68" s="192"/>
      <c r="C68" s="193" t="s">
        <v>165</v>
      </c>
      <c r="D68" s="194"/>
      <c r="E68" s="195">
        <v>15.552</v>
      </c>
      <c r="F68" s="196"/>
      <c r="G68" s="197"/>
      <c r="M68" s="191" t="s">
        <v>165</v>
      </c>
      <c r="O68" s="178"/>
    </row>
    <row r="69" spans="1:104" x14ac:dyDescent="0.2">
      <c r="A69" s="179">
        <v>27</v>
      </c>
      <c r="B69" s="180" t="s">
        <v>170</v>
      </c>
      <c r="C69" s="181" t="s">
        <v>171</v>
      </c>
      <c r="D69" s="182" t="s">
        <v>102</v>
      </c>
      <c r="E69" s="183">
        <v>12.96</v>
      </c>
      <c r="F69" s="183">
        <v>0</v>
      </c>
      <c r="G69" s="184">
        <f>E69*F69</f>
        <v>0</v>
      </c>
      <c r="O69" s="178">
        <v>2</v>
      </c>
      <c r="AA69" s="153">
        <v>1</v>
      </c>
      <c r="AB69" s="153">
        <v>1</v>
      </c>
      <c r="AC69" s="153">
        <v>1</v>
      </c>
      <c r="AZ69" s="153">
        <v>2</v>
      </c>
      <c r="BA69" s="153">
        <f>IF(AZ69=1,G69,0)</f>
        <v>0</v>
      </c>
      <c r="BB69" s="153">
        <f>IF(AZ69=2,G69,0)</f>
        <v>0</v>
      </c>
      <c r="BC69" s="153">
        <f>IF(AZ69=3,G69,0)</f>
        <v>0</v>
      </c>
      <c r="BD69" s="153">
        <f>IF(AZ69=4,G69,0)</f>
        <v>0</v>
      </c>
      <c r="BE69" s="153">
        <f>IF(AZ69=5,G69,0)</f>
        <v>0</v>
      </c>
      <c r="CA69" s="185">
        <v>1</v>
      </c>
      <c r="CB69" s="185">
        <v>1</v>
      </c>
      <c r="CZ69" s="153">
        <v>0</v>
      </c>
    </row>
    <row r="70" spans="1:104" x14ac:dyDescent="0.2">
      <c r="A70" s="186"/>
      <c r="B70" s="187"/>
      <c r="C70" s="188" t="s">
        <v>172</v>
      </c>
      <c r="D70" s="189"/>
      <c r="E70" s="189"/>
      <c r="F70" s="189"/>
      <c r="G70" s="190"/>
      <c r="L70" s="191" t="s">
        <v>172</v>
      </c>
      <c r="O70" s="178">
        <v>3</v>
      </c>
    </row>
    <row r="71" spans="1:104" x14ac:dyDescent="0.2">
      <c r="A71" s="186"/>
      <c r="B71" s="192"/>
      <c r="C71" s="193" t="s">
        <v>173</v>
      </c>
      <c r="D71" s="194"/>
      <c r="E71" s="195">
        <v>12.96</v>
      </c>
      <c r="F71" s="196"/>
      <c r="G71" s="197"/>
      <c r="M71" s="191" t="s">
        <v>173</v>
      </c>
      <c r="O71" s="178"/>
    </row>
    <row r="72" spans="1:104" x14ac:dyDescent="0.2">
      <c r="A72" s="179">
        <v>28</v>
      </c>
      <c r="B72" s="180" t="s">
        <v>174</v>
      </c>
      <c r="C72" s="181" t="s">
        <v>175</v>
      </c>
      <c r="D72" s="182" t="s">
        <v>102</v>
      </c>
      <c r="E72" s="183">
        <v>15.552</v>
      </c>
      <c r="F72" s="183">
        <v>0</v>
      </c>
      <c r="G72" s="184">
        <f>E72*F72</f>
        <v>0</v>
      </c>
      <c r="O72" s="178">
        <v>2</v>
      </c>
      <c r="AA72" s="153">
        <v>3</v>
      </c>
      <c r="AB72" s="153">
        <v>7</v>
      </c>
      <c r="AC72" s="153">
        <v>597813651</v>
      </c>
      <c r="AZ72" s="153">
        <v>2</v>
      </c>
      <c r="BA72" s="153">
        <f>IF(AZ72=1,G72,0)</f>
        <v>0</v>
      </c>
      <c r="BB72" s="153">
        <f>IF(AZ72=2,G72,0)</f>
        <v>0</v>
      </c>
      <c r="BC72" s="153">
        <f>IF(AZ72=3,G72,0)</f>
        <v>0</v>
      </c>
      <c r="BD72" s="153">
        <f>IF(AZ72=4,G72,0)</f>
        <v>0</v>
      </c>
      <c r="BE72" s="153">
        <f>IF(AZ72=5,G72,0)</f>
        <v>0</v>
      </c>
      <c r="CA72" s="185">
        <v>3</v>
      </c>
      <c r="CB72" s="185">
        <v>7</v>
      </c>
      <c r="CZ72" s="153">
        <v>1.0999999999999999E-2</v>
      </c>
    </row>
    <row r="73" spans="1:104" x14ac:dyDescent="0.2">
      <c r="A73" s="186"/>
      <c r="B73" s="192"/>
      <c r="C73" s="193" t="s">
        <v>165</v>
      </c>
      <c r="D73" s="194"/>
      <c r="E73" s="195">
        <v>15.552</v>
      </c>
      <c r="F73" s="196"/>
      <c r="G73" s="197"/>
      <c r="M73" s="191" t="s">
        <v>165</v>
      </c>
      <c r="O73" s="178"/>
    </row>
    <row r="74" spans="1:104" x14ac:dyDescent="0.2">
      <c r="A74" s="179">
        <v>29</v>
      </c>
      <c r="B74" s="180" t="s">
        <v>176</v>
      </c>
      <c r="C74" s="181" t="s">
        <v>177</v>
      </c>
      <c r="D74" s="182" t="s">
        <v>61</v>
      </c>
      <c r="E74" s="183"/>
      <c r="F74" s="183">
        <v>0</v>
      </c>
      <c r="G74" s="184">
        <f>E74*F74</f>
        <v>0</v>
      </c>
      <c r="O74" s="178">
        <v>2</v>
      </c>
      <c r="AA74" s="153">
        <v>7</v>
      </c>
      <c r="AB74" s="153">
        <v>1002</v>
      </c>
      <c r="AC74" s="153">
        <v>5</v>
      </c>
      <c r="AZ74" s="153">
        <v>2</v>
      </c>
      <c r="BA74" s="153">
        <f>IF(AZ74=1,G74,0)</f>
        <v>0</v>
      </c>
      <c r="BB74" s="153">
        <f>IF(AZ74=2,G74,0)</f>
        <v>0</v>
      </c>
      <c r="BC74" s="153">
        <f>IF(AZ74=3,G74,0)</f>
        <v>0</v>
      </c>
      <c r="BD74" s="153">
        <f>IF(AZ74=4,G74,0)</f>
        <v>0</v>
      </c>
      <c r="BE74" s="153">
        <f>IF(AZ74=5,G74,0)</f>
        <v>0</v>
      </c>
      <c r="CA74" s="185">
        <v>7</v>
      </c>
      <c r="CB74" s="185">
        <v>1002</v>
      </c>
      <c r="CZ74" s="153">
        <v>0</v>
      </c>
    </row>
    <row r="75" spans="1:104" x14ac:dyDescent="0.2">
      <c r="A75" s="198"/>
      <c r="B75" s="199" t="s">
        <v>73</v>
      </c>
      <c r="C75" s="200" t="str">
        <f>CONCATENATE(B59," ",C59)</f>
        <v>781 Obklady keramické</v>
      </c>
      <c r="D75" s="201"/>
      <c r="E75" s="202"/>
      <c r="F75" s="203"/>
      <c r="G75" s="204">
        <f>SUM(G59:G74)</f>
        <v>0</v>
      </c>
      <c r="O75" s="178">
        <v>4</v>
      </c>
      <c r="BA75" s="205">
        <f>SUM(BA59:BA74)</f>
        <v>0</v>
      </c>
      <c r="BB75" s="205">
        <f>SUM(BB59:BB74)</f>
        <v>0</v>
      </c>
      <c r="BC75" s="205">
        <f>SUM(BC59:BC74)</f>
        <v>0</v>
      </c>
      <c r="BD75" s="205">
        <f>SUM(BD59:BD74)</f>
        <v>0</v>
      </c>
      <c r="BE75" s="205">
        <f>SUM(BE59:BE74)</f>
        <v>0</v>
      </c>
    </row>
    <row r="76" spans="1:104" x14ac:dyDescent="0.2">
      <c r="A76" s="172" t="s">
        <v>72</v>
      </c>
      <c r="B76" s="173" t="s">
        <v>178</v>
      </c>
      <c r="C76" s="174" t="s">
        <v>179</v>
      </c>
      <c r="D76" s="175"/>
      <c r="E76" s="176"/>
      <c r="F76" s="176"/>
      <c r="G76" s="177"/>
      <c r="O76" s="178">
        <v>1</v>
      </c>
    </row>
    <row r="77" spans="1:104" x14ac:dyDescent="0.2">
      <c r="A77" s="179">
        <v>30</v>
      </c>
      <c r="B77" s="180" t="s">
        <v>180</v>
      </c>
      <c r="C77" s="181" t="s">
        <v>181</v>
      </c>
      <c r="D77" s="182" t="s">
        <v>102</v>
      </c>
      <c r="E77" s="183">
        <v>14.8104</v>
      </c>
      <c r="F77" s="183">
        <v>0</v>
      </c>
      <c r="G77" s="184">
        <f>E77*F77</f>
        <v>0</v>
      </c>
      <c r="O77" s="178">
        <v>2</v>
      </c>
      <c r="AA77" s="153">
        <v>1</v>
      </c>
      <c r="AB77" s="153">
        <v>7</v>
      </c>
      <c r="AC77" s="153">
        <v>7</v>
      </c>
      <c r="AZ77" s="153">
        <v>2</v>
      </c>
      <c r="BA77" s="153">
        <f>IF(AZ77=1,G77,0)</f>
        <v>0</v>
      </c>
      <c r="BB77" s="153">
        <f>IF(AZ77=2,G77,0)</f>
        <v>0</v>
      </c>
      <c r="BC77" s="153">
        <f>IF(AZ77=3,G77,0)</f>
        <v>0</v>
      </c>
      <c r="BD77" s="153">
        <f>IF(AZ77=4,G77,0)</f>
        <v>0</v>
      </c>
      <c r="BE77" s="153">
        <f>IF(AZ77=5,G77,0)</f>
        <v>0</v>
      </c>
      <c r="CA77" s="185">
        <v>1</v>
      </c>
      <c r="CB77" s="185">
        <v>7</v>
      </c>
      <c r="CZ77" s="153">
        <v>2.2000000000000001E-4</v>
      </c>
    </row>
    <row r="78" spans="1:104" x14ac:dyDescent="0.2">
      <c r="A78" s="186"/>
      <c r="B78" s="192"/>
      <c r="C78" s="193" t="s">
        <v>182</v>
      </c>
      <c r="D78" s="194"/>
      <c r="E78" s="195">
        <v>14.8104</v>
      </c>
      <c r="F78" s="196"/>
      <c r="G78" s="197"/>
      <c r="M78" s="191" t="s">
        <v>182</v>
      </c>
      <c r="O78" s="178"/>
    </row>
    <row r="79" spans="1:104" x14ac:dyDescent="0.2">
      <c r="A79" s="179">
        <v>31</v>
      </c>
      <c r="B79" s="180" t="s">
        <v>183</v>
      </c>
      <c r="C79" s="181" t="s">
        <v>184</v>
      </c>
      <c r="D79" s="182" t="s">
        <v>102</v>
      </c>
      <c r="E79" s="183">
        <v>14.8104</v>
      </c>
      <c r="F79" s="183">
        <v>0</v>
      </c>
      <c r="G79" s="184">
        <f>E79*F79</f>
        <v>0</v>
      </c>
      <c r="O79" s="178">
        <v>2</v>
      </c>
      <c r="AA79" s="153">
        <v>1</v>
      </c>
      <c r="AB79" s="153">
        <v>7</v>
      </c>
      <c r="AC79" s="153">
        <v>7</v>
      </c>
      <c r="AZ79" s="153">
        <v>2</v>
      </c>
      <c r="BA79" s="153">
        <f>IF(AZ79=1,G79,0)</f>
        <v>0</v>
      </c>
      <c r="BB79" s="153">
        <f>IF(AZ79=2,G79,0)</f>
        <v>0</v>
      </c>
      <c r="BC79" s="153">
        <f>IF(AZ79=3,G79,0)</f>
        <v>0</v>
      </c>
      <c r="BD79" s="153">
        <f>IF(AZ79=4,G79,0)</f>
        <v>0</v>
      </c>
      <c r="BE79" s="153">
        <f>IF(AZ79=5,G79,0)</f>
        <v>0</v>
      </c>
      <c r="CA79" s="185">
        <v>1</v>
      </c>
      <c r="CB79" s="185">
        <v>7</v>
      </c>
      <c r="CZ79" s="153">
        <v>6.9999999999999994E-5</v>
      </c>
    </row>
    <row r="80" spans="1:104" x14ac:dyDescent="0.2">
      <c r="A80" s="198"/>
      <c r="B80" s="199" t="s">
        <v>73</v>
      </c>
      <c r="C80" s="200" t="str">
        <f>CONCATENATE(B76," ",C76)</f>
        <v>783 Nátěry</v>
      </c>
      <c r="D80" s="201"/>
      <c r="E80" s="202"/>
      <c r="F80" s="203"/>
      <c r="G80" s="204">
        <f>SUM(G76:G79)</f>
        <v>0</v>
      </c>
      <c r="O80" s="178">
        <v>4</v>
      </c>
      <c r="BA80" s="205">
        <f>SUM(BA76:BA79)</f>
        <v>0</v>
      </c>
      <c r="BB80" s="205">
        <f>SUM(BB76:BB79)</f>
        <v>0</v>
      </c>
      <c r="BC80" s="205">
        <f>SUM(BC76:BC79)</f>
        <v>0</v>
      </c>
      <c r="BD80" s="205">
        <f>SUM(BD76:BD79)</f>
        <v>0</v>
      </c>
      <c r="BE80" s="205">
        <f>SUM(BE76:BE79)</f>
        <v>0</v>
      </c>
    </row>
    <row r="81" spans="1:104" x14ac:dyDescent="0.2">
      <c r="A81" s="172" t="s">
        <v>72</v>
      </c>
      <c r="B81" s="173" t="s">
        <v>185</v>
      </c>
      <c r="C81" s="174" t="s">
        <v>186</v>
      </c>
      <c r="D81" s="175"/>
      <c r="E81" s="176"/>
      <c r="F81" s="176"/>
      <c r="G81" s="177"/>
      <c r="O81" s="178">
        <v>1</v>
      </c>
    </row>
    <row r="82" spans="1:104" x14ac:dyDescent="0.2">
      <c r="A82" s="179">
        <v>32</v>
      </c>
      <c r="B82" s="180" t="s">
        <v>100</v>
      </c>
      <c r="C82" s="181" t="s">
        <v>101</v>
      </c>
      <c r="D82" s="182" t="s">
        <v>102</v>
      </c>
      <c r="E82" s="183">
        <v>60</v>
      </c>
      <c r="F82" s="183">
        <v>0</v>
      </c>
      <c r="G82" s="184">
        <f>E82*F82</f>
        <v>0</v>
      </c>
      <c r="O82" s="178">
        <v>2</v>
      </c>
      <c r="AA82" s="153">
        <v>1</v>
      </c>
      <c r="AB82" s="153">
        <v>7</v>
      </c>
      <c r="AC82" s="153">
        <v>7</v>
      </c>
      <c r="AZ82" s="153">
        <v>2</v>
      </c>
      <c r="BA82" s="153">
        <f>IF(AZ82=1,G82,0)</f>
        <v>0</v>
      </c>
      <c r="BB82" s="153">
        <f>IF(AZ82=2,G82,0)</f>
        <v>0</v>
      </c>
      <c r="BC82" s="153">
        <f>IF(AZ82=3,G82,0)</f>
        <v>0</v>
      </c>
      <c r="BD82" s="153">
        <f>IF(AZ82=4,G82,0)</f>
        <v>0</v>
      </c>
      <c r="BE82" s="153">
        <f>IF(AZ82=5,G82,0)</f>
        <v>0</v>
      </c>
      <c r="CA82" s="185">
        <v>1</v>
      </c>
      <c r="CB82" s="185">
        <v>7</v>
      </c>
      <c r="CZ82" s="153">
        <v>2.0000000000000002E-5</v>
      </c>
    </row>
    <row r="83" spans="1:104" x14ac:dyDescent="0.2">
      <c r="A83" s="179">
        <v>33</v>
      </c>
      <c r="B83" s="180" t="s">
        <v>187</v>
      </c>
      <c r="C83" s="181" t="s">
        <v>188</v>
      </c>
      <c r="D83" s="182" t="s">
        <v>102</v>
      </c>
      <c r="E83" s="183">
        <v>88.2</v>
      </c>
      <c r="F83" s="183">
        <v>0</v>
      </c>
      <c r="G83" s="184">
        <f>E83*F83</f>
        <v>0</v>
      </c>
      <c r="O83" s="178">
        <v>2</v>
      </c>
      <c r="AA83" s="153">
        <v>1</v>
      </c>
      <c r="AB83" s="153">
        <v>7</v>
      </c>
      <c r="AC83" s="153">
        <v>7</v>
      </c>
      <c r="AZ83" s="153">
        <v>2</v>
      </c>
      <c r="BA83" s="153">
        <f>IF(AZ83=1,G83,0)</f>
        <v>0</v>
      </c>
      <c r="BB83" s="153">
        <f>IF(AZ83=2,G83,0)</f>
        <v>0</v>
      </c>
      <c r="BC83" s="153">
        <f>IF(AZ83=3,G83,0)</f>
        <v>0</v>
      </c>
      <c r="BD83" s="153">
        <f>IF(AZ83=4,G83,0)</f>
        <v>0</v>
      </c>
      <c r="BE83" s="153">
        <f>IF(AZ83=5,G83,0)</f>
        <v>0</v>
      </c>
      <c r="CA83" s="185">
        <v>1</v>
      </c>
      <c r="CB83" s="185">
        <v>7</v>
      </c>
      <c r="CZ83" s="153">
        <v>3.5E-4</v>
      </c>
    </row>
    <row r="84" spans="1:104" x14ac:dyDescent="0.2">
      <c r="A84" s="186"/>
      <c r="B84" s="192"/>
      <c r="C84" s="193" t="s">
        <v>124</v>
      </c>
      <c r="D84" s="194"/>
      <c r="E84" s="195">
        <v>50.4</v>
      </c>
      <c r="F84" s="196"/>
      <c r="G84" s="197"/>
      <c r="M84" s="191" t="s">
        <v>124</v>
      </c>
      <c r="O84" s="178"/>
    </row>
    <row r="85" spans="1:104" x14ac:dyDescent="0.2">
      <c r="A85" s="186"/>
      <c r="B85" s="192"/>
      <c r="C85" s="193" t="s">
        <v>125</v>
      </c>
      <c r="D85" s="194"/>
      <c r="E85" s="195">
        <v>37.799999999999997</v>
      </c>
      <c r="F85" s="196"/>
      <c r="G85" s="197"/>
      <c r="M85" s="191" t="s">
        <v>125</v>
      </c>
      <c r="O85" s="178"/>
    </row>
    <row r="86" spans="1:104" x14ac:dyDescent="0.2">
      <c r="A86" s="179">
        <v>34</v>
      </c>
      <c r="B86" s="180" t="s">
        <v>189</v>
      </c>
      <c r="C86" s="181" t="s">
        <v>190</v>
      </c>
      <c r="D86" s="182" t="s">
        <v>102</v>
      </c>
      <c r="E86" s="183">
        <v>261.06</v>
      </c>
      <c r="F86" s="183">
        <v>0</v>
      </c>
      <c r="G86" s="184">
        <f>E86*F86</f>
        <v>0</v>
      </c>
      <c r="O86" s="178">
        <v>2</v>
      </c>
      <c r="AA86" s="153">
        <v>1</v>
      </c>
      <c r="AB86" s="153">
        <v>7</v>
      </c>
      <c r="AC86" s="153">
        <v>7</v>
      </c>
      <c r="AZ86" s="153">
        <v>2</v>
      </c>
      <c r="BA86" s="153">
        <f>IF(AZ86=1,G86,0)</f>
        <v>0</v>
      </c>
      <c r="BB86" s="153">
        <f>IF(AZ86=2,G86,0)</f>
        <v>0</v>
      </c>
      <c r="BC86" s="153">
        <f>IF(AZ86=3,G86,0)</f>
        <v>0</v>
      </c>
      <c r="BD86" s="153">
        <f>IF(AZ86=4,G86,0)</f>
        <v>0</v>
      </c>
      <c r="BE86" s="153">
        <f>IF(AZ86=5,G86,0)</f>
        <v>0</v>
      </c>
      <c r="CA86" s="185">
        <v>1</v>
      </c>
      <c r="CB86" s="185">
        <v>7</v>
      </c>
      <c r="CZ86" s="153">
        <v>2.2000000000000001E-4</v>
      </c>
    </row>
    <row r="87" spans="1:104" x14ac:dyDescent="0.2">
      <c r="A87" s="186"/>
      <c r="B87" s="192"/>
      <c r="C87" s="193" t="s">
        <v>191</v>
      </c>
      <c r="D87" s="194"/>
      <c r="E87" s="195">
        <v>98.4</v>
      </c>
      <c r="F87" s="196"/>
      <c r="G87" s="197"/>
      <c r="M87" s="191" t="s">
        <v>191</v>
      </c>
      <c r="O87" s="178"/>
    </row>
    <row r="88" spans="1:104" x14ac:dyDescent="0.2">
      <c r="A88" s="186"/>
      <c r="B88" s="192"/>
      <c r="C88" s="193" t="s">
        <v>192</v>
      </c>
      <c r="D88" s="194"/>
      <c r="E88" s="195">
        <v>74.459999999999994</v>
      </c>
      <c r="F88" s="196"/>
      <c r="G88" s="197"/>
      <c r="M88" s="191" t="s">
        <v>192</v>
      </c>
      <c r="O88" s="178"/>
    </row>
    <row r="89" spans="1:104" x14ac:dyDescent="0.2">
      <c r="A89" s="186"/>
      <c r="B89" s="192"/>
      <c r="C89" s="193" t="s">
        <v>193</v>
      </c>
      <c r="D89" s="194"/>
      <c r="E89" s="195">
        <v>88.2</v>
      </c>
      <c r="F89" s="196"/>
      <c r="G89" s="197"/>
      <c r="M89" s="191" t="s">
        <v>193</v>
      </c>
      <c r="O89" s="178"/>
    </row>
    <row r="90" spans="1:104" x14ac:dyDescent="0.2">
      <c r="A90" s="179">
        <v>35</v>
      </c>
      <c r="B90" s="180" t="s">
        <v>194</v>
      </c>
      <c r="C90" s="181" t="s">
        <v>195</v>
      </c>
      <c r="D90" s="182" t="s">
        <v>102</v>
      </c>
      <c r="E90" s="183">
        <v>261.06</v>
      </c>
      <c r="F90" s="183">
        <v>0</v>
      </c>
      <c r="G90" s="184">
        <f>E90*F90</f>
        <v>0</v>
      </c>
      <c r="O90" s="178">
        <v>2</v>
      </c>
      <c r="AA90" s="153">
        <v>1</v>
      </c>
      <c r="AB90" s="153">
        <v>7</v>
      </c>
      <c r="AC90" s="153">
        <v>7</v>
      </c>
      <c r="AZ90" s="153">
        <v>2</v>
      </c>
      <c r="BA90" s="153">
        <f>IF(AZ90=1,G90,0)</f>
        <v>0</v>
      </c>
      <c r="BB90" s="153">
        <f>IF(AZ90=2,G90,0)</f>
        <v>0</v>
      </c>
      <c r="BC90" s="153">
        <f>IF(AZ90=3,G90,0)</f>
        <v>0</v>
      </c>
      <c r="BD90" s="153">
        <f>IF(AZ90=4,G90,0)</f>
        <v>0</v>
      </c>
      <c r="BE90" s="153">
        <f>IF(AZ90=5,G90,0)</f>
        <v>0</v>
      </c>
      <c r="CA90" s="185">
        <v>1</v>
      </c>
      <c r="CB90" s="185">
        <v>7</v>
      </c>
      <c r="CZ90" s="153">
        <v>0</v>
      </c>
    </row>
    <row r="91" spans="1:104" x14ac:dyDescent="0.2">
      <c r="A91" s="198"/>
      <c r="B91" s="199" t="s">
        <v>73</v>
      </c>
      <c r="C91" s="200" t="str">
        <f>CONCATENATE(B81," ",C81)</f>
        <v>784 Malby</v>
      </c>
      <c r="D91" s="201"/>
      <c r="E91" s="202"/>
      <c r="F91" s="203"/>
      <c r="G91" s="204">
        <f>SUM(G81:G90)</f>
        <v>0</v>
      </c>
      <c r="O91" s="178">
        <v>4</v>
      </c>
      <c r="BA91" s="205">
        <f>SUM(BA81:BA90)</f>
        <v>0</v>
      </c>
      <c r="BB91" s="205">
        <f>SUM(BB81:BB90)</f>
        <v>0</v>
      </c>
      <c r="BC91" s="205">
        <f>SUM(BC81:BC90)</f>
        <v>0</v>
      </c>
      <c r="BD91" s="205">
        <f>SUM(BD81:BD90)</f>
        <v>0</v>
      </c>
      <c r="BE91" s="205">
        <f>SUM(BE81:BE90)</f>
        <v>0</v>
      </c>
    </row>
    <row r="92" spans="1:104" x14ac:dyDescent="0.2">
      <c r="A92" s="172" t="s">
        <v>72</v>
      </c>
      <c r="B92" s="173" t="s">
        <v>196</v>
      </c>
      <c r="C92" s="174" t="s">
        <v>197</v>
      </c>
      <c r="D92" s="175"/>
      <c r="E92" s="176"/>
      <c r="F92" s="176"/>
      <c r="G92" s="177"/>
      <c r="O92" s="178">
        <v>1</v>
      </c>
    </row>
    <row r="93" spans="1:104" x14ac:dyDescent="0.2">
      <c r="A93" s="179">
        <v>36</v>
      </c>
      <c r="B93" s="180" t="s">
        <v>198</v>
      </c>
      <c r="C93" s="181" t="s">
        <v>199</v>
      </c>
      <c r="D93" s="182" t="s">
        <v>110</v>
      </c>
      <c r="E93" s="183">
        <v>0.52149999999999996</v>
      </c>
      <c r="F93" s="183">
        <v>0</v>
      </c>
      <c r="G93" s="184">
        <f>E93*F93</f>
        <v>0</v>
      </c>
      <c r="O93" s="178">
        <v>2</v>
      </c>
      <c r="AA93" s="153">
        <v>1</v>
      </c>
      <c r="AB93" s="153">
        <v>3</v>
      </c>
      <c r="AC93" s="153">
        <v>3</v>
      </c>
      <c r="AZ93" s="153">
        <v>1</v>
      </c>
      <c r="BA93" s="153">
        <f>IF(AZ93=1,G93,0)</f>
        <v>0</v>
      </c>
      <c r="BB93" s="153">
        <f>IF(AZ93=2,G93,0)</f>
        <v>0</v>
      </c>
      <c r="BC93" s="153">
        <f>IF(AZ93=3,G93,0)</f>
        <v>0</v>
      </c>
      <c r="BD93" s="153">
        <f>IF(AZ93=4,G93,0)</f>
        <v>0</v>
      </c>
      <c r="BE93" s="153">
        <f>IF(AZ93=5,G93,0)</f>
        <v>0</v>
      </c>
      <c r="CA93" s="185">
        <v>1</v>
      </c>
      <c r="CB93" s="185">
        <v>3</v>
      </c>
      <c r="CZ93" s="153">
        <v>0</v>
      </c>
    </row>
    <row r="94" spans="1:104" x14ac:dyDescent="0.2">
      <c r="A94" s="186"/>
      <c r="B94" s="192"/>
      <c r="C94" s="193" t="s">
        <v>200</v>
      </c>
      <c r="D94" s="194"/>
      <c r="E94" s="195">
        <v>0.52149999999999996</v>
      </c>
      <c r="F94" s="196"/>
      <c r="G94" s="197"/>
      <c r="M94" s="191" t="s">
        <v>200</v>
      </c>
      <c r="O94" s="178"/>
    </row>
    <row r="95" spans="1:104" x14ac:dyDescent="0.2">
      <c r="A95" s="179">
        <v>37</v>
      </c>
      <c r="B95" s="180" t="s">
        <v>201</v>
      </c>
      <c r="C95" s="181" t="s">
        <v>202</v>
      </c>
      <c r="D95" s="182" t="s">
        <v>110</v>
      </c>
      <c r="E95" s="183">
        <v>1.27536</v>
      </c>
      <c r="F95" s="183">
        <v>0</v>
      </c>
      <c r="G95" s="184">
        <f>E95*F95</f>
        <v>0</v>
      </c>
      <c r="O95" s="178">
        <v>2</v>
      </c>
      <c r="AA95" s="153">
        <v>8</v>
      </c>
      <c r="AB95" s="153">
        <v>0</v>
      </c>
      <c r="AC95" s="153">
        <v>3</v>
      </c>
      <c r="AZ95" s="153">
        <v>1</v>
      </c>
      <c r="BA95" s="153">
        <f>IF(AZ95=1,G95,0)</f>
        <v>0</v>
      </c>
      <c r="BB95" s="153">
        <f>IF(AZ95=2,G95,0)</f>
        <v>0</v>
      </c>
      <c r="BC95" s="153">
        <f>IF(AZ95=3,G95,0)</f>
        <v>0</v>
      </c>
      <c r="BD95" s="153">
        <f>IF(AZ95=4,G95,0)</f>
        <v>0</v>
      </c>
      <c r="BE95" s="153">
        <f>IF(AZ95=5,G95,0)</f>
        <v>0</v>
      </c>
      <c r="CA95" s="185">
        <v>8</v>
      </c>
      <c r="CB95" s="185">
        <v>0</v>
      </c>
      <c r="CZ95" s="153">
        <v>0</v>
      </c>
    </row>
    <row r="96" spans="1:104" x14ac:dyDescent="0.2">
      <c r="A96" s="179">
        <v>38</v>
      </c>
      <c r="B96" s="180" t="s">
        <v>203</v>
      </c>
      <c r="C96" s="181" t="s">
        <v>204</v>
      </c>
      <c r="D96" s="182" t="s">
        <v>110</v>
      </c>
      <c r="E96" s="183">
        <v>17.855039999999999</v>
      </c>
      <c r="F96" s="183">
        <v>0</v>
      </c>
      <c r="G96" s="184">
        <f>E96*F96</f>
        <v>0</v>
      </c>
      <c r="O96" s="178">
        <v>2</v>
      </c>
      <c r="AA96" s="153">
        <v>8</v>
      </c>
      <c r="AB96" s="153">
        <v>0</v>
      </c>
      <c r="AC96" s="153">
        <v>3</v>
      </c>
      <c r="AZ96" s="153">
        <v>1</v>
      </c>
      <c r="BA96" s="153">
        <f>IF(AZ96=1,G96,0)</f>
        <v>0</v>
      </c>
      <c r="BB96" s="153">
        <f>IF(AZ96=2,G96,0)</f>
        <v>0</v>
      </c>
      <c r="BC96" s="153">
        <f>IF(AZ96=3,G96,0)</f>
        <v>0</v>
      </c>
      <c r="BD96" s="153">
        <f>IF(AZ96=4,G96,0)</f>
        <v>0</v>
      </c>
      <c r="BE96" s="153">
        <f>IF(AZ96=5,G96,0)</f>
        <v>0</v>
      </c>
      <c r="CA96" s="185">
        <v>8</v>
      </c>
      <c r="CB96" s="185">
        <v>0</v>
      </c>
      <c r="CZ96" s="153">
        <v>0</v>
      </c>
    </row>
    <row r="97" spans="1:104" x14ac:dyDescent="0.2">
      <c r="A97" s="179">
        <v>39</v>
      </c>
      <c r="B97" s="180" t="s">
        <v>205</v>
      </c>
      <c r="C97" s="181" t="s">
        <v>206</v>
      </c>
      <c r="D97" s="182" t="s">
        <v>110</v>
      </c>
      <c r="E97" s="183">
        <v>1.27536</v>
      </c>
      <c r="F97" s="183">
        <v>0</v>
      </c>
      <c r="G97" s="184">
        <f>E97*F97</f>
        <v>0</v>
      </c>
      <c r="O97" s="178">
        <v>2</v>
      </c>
      <c r="AA97" s="153">
        <v>8</v>
      </c>
      <c r="AB97" s="153">
        <v>0</v>
      </c>
      <c r="AC97" s="153">
        <v>3</v>
      </c>
      <c r="AZ97" s="153">
        <v>1</v>
      </c>
      <c r="BA97" s="153">
        <f>IF(AZ97=1,G97,0)</f>
        <v>0</v>
      </c>
      <c r="BB97" s="153">
        <f>IF(AZ97=2,G97,0)</f>
        <v>0</v>
      </c>
      <c r="BC97" s="153">
        <f>IF(AZ97=3,G97,0)</f>
        <v>0</v>
      </c>
      <c r="BD97" s="153">
        <f>IF(AZ97=4,G97,0)</f>
        <v>0</v>
      </c>
      <c r="BE97" s="153">
        <f>IF(AZ97=5,G97,0)</f>
        <v>0</v>
      </c>
      <c r="CA97" s="185">
        <v>8</v>
      </c>
      <c r="CB97" s="185">
        <v>0</v>
      </c>
      <c r="CZ97" s="153">
        <v>0</v>
      </c>
    </row>
    <row r="98" spans="1:104" x14ac:dyDescent="0.2">
      <c r="A98" s="179">
        <v>40</v>
      </c>
      <c r="B98" s="180" t="s">
        <v>207</v>
      </c>
      <c r="C98" s="181" t="s">
        <v>208</v>
      </c>
      <c r="D98" s="182" t="s">
        <v>110</v>
      </c>
      <c r="E98" s="183">
        <v>3.8260800000000001</v>
      </c>
      <c r="F98" s="183">
        <v>0</v>
      </c>
      <c r="G98" s="184">
        <f>E98*F98</f>
        <v>0</v>
      </c>
      <c r="O98" s="178">
        <v>2</v>
      </c>
      <c r="AA98" s="153">
        <v>8</v>
      </c>
      <c r="AB98" s="153">
        <v>0</v>
      </c>
      <c r="AC98" s="153">
        <v>3</v>
      </c>
      <c r="AZ98" s="153">
        <v>1</v>
      </c>
      <c r="BA98" s="153">
        <f>IF(AZ98=1,G98,0)</f>
        <v>0</v>
      </c>
      <c r="BB98" s="153">
        <f>IF(AZ98=2,G98,0)</f>
        <v>0</v>
      </c>
      <c r="BC98" s="153">
        <f>IF(AZ98=3,G98,0)</f>
        <v>0</v>
      </c>
      <c r="BD98" s="153">
        <f>IF(AZ98=4,G98,0)</f>
        <v>0</v>
      </c>
      <c r="BE98" s="153">
        <f>IF(AZ98=5,G98,0)</f>
        <v>0</v>
      </c>
      <c r="CA98" s="185">
        <v>8</v>
      </c>
      <c r="CB98" s="185">
        <v>0</v>
      </c>
      <c r="CZ98" s="153">
        <v>0</v>
      </c>
    </row>
    <row r="99" spans="1:104" x14ac:dyDescent="0.2">
      <c r="A99" s="179">
        <v>41</v>
      </c>
      <c r="B99" s="180" t="s">
        <v>209</v>
      </c>
      <c r="C99" s="181" t="s">
        <v>210</v>
      </c>
      <c r="D99" s="182" t="s">
        <v>110</v>
      </c>
      <c r="E99" s="183">
        <v>1.27536</v>
      </c>
      <c r="F99" s="183">
        <v>0</v>
      </c>
      <c r="G99" s="184">
        <f>E99*F99</f>
        <v>0</v>
      </c>
      <c r="O99" s="178">
        <v>2</v>
      </c>
      <c r="AA99" s="153">
        <v>8</v>
      </c>
      <c r="AB99" s="153">
        <v>0</v>
      </c>
      <c r="AC99" s="153">
        <v>3</v>
      </c>
      <c r="AZ99" s="153">
        <v>1</v>
      </c>
      <c r="BA99" s="153">
        <f>IF(AZ99=1,G99,0)</f>
        <v>0</v>
      </c>
      <c r="BB99" s="153">
        <f>IF(AZ99=2,G99,0)</f>
        <v>0</v>
      </c>
      <c r="BC99" s="153">
        <f>IF(AZ99=3,G99,0)</f>
        <v>0</v>
      </c>
      <c r="BD99" s="153">
        <f>IF(AZ99=4,G99,0)</f>
        <v>0</v>
      </c>
      <c r="BE99" s="153">
        <f>IF(AZ99=5,G99,0)</f>
        <v>0</v>
      </c>
      <c r="CA99" s="185">
        <v>8</v>
      </c>
      <c r="CB99" s="185">
        <v>0</v>
      </c>
      <c r="CZ99" s="153">
        <v>0</v>
      </c>
    </row>
    <row r="100" spans="1:104" x14ac:dyDescent="0.2">
      <c r="A100" s="179">
        <v>42</v>
      </c>
      <c r="B100" s="180" t="s">
        <v>211</v>
      </c>
      <c r="C100" s="181" t="s">
        <v>212</v>
      </c>
      <c r="D100" s="182" t="s">
        <v>110</v>
      </c>
      <c r="E100" s="183">
        <v>1.27536</v>
      </c>
      <c r="F100" s="183">
        <v>0</v>
      </c>
      <c r="G100" s="184">
        <f>E100*F100</f>
        <v>0</v>
      </c>
      <c r="O100" s="178">
        <v>2</v>
      </c>
      <c r="AA100" s="153">
        <v>8</v>
      </c>
      <c r="AB100" s="153">
        <v>0</v>
      </c>
      <c r="AC100" s="153">
        <v>3</v>
      </c>
      <c r="AZ100" s="153">
        <v>1</v>
      </c>
      <c r="BA100" s="153">
        <f>IF(AZ100=1,G100,0)</f>
        <v>0</v>
      </c>
      <c r="BB100" s="153">
        <f>IF(AZ100=2,G100,0)</f>
        <v>0</v>
      </c>
      <c r="BC100" s="153">
        <f>IF(AZ100=3,G100,0)</f>
        <v>0</v>
      </c>
      <c r="BD100" s="153">
        <f>IF(AZ100=4,G100,0)</f>
        <v>0</v>
      </c>
      <c r="BE100" s="153">
        <f>IF(AZ100=5,G100,0)</f>
        <v>0</v>
      </c>
      <c r="CA100" s="185">
        <v>8</v>
      </c>
      <c r="CB100" s="185">
        <v>0</v>
      </c>
      <c r="CZ100" s="153">
        <v>0</v>
      </c>
    </row>
    <row r="101" spans="1:104" x14ac:dyDescent="0.2">
      <c r="A101" s="179">
        <v>43</v>
      </c>
      <c r="B101" s="180" t="s">
        <v>213</v>
      </c>
      <c r="C101" s="181" t="s">
        <v>214</v>
      </c>
      <c r="D101" s="182" t="s">
        <v>110</v>
      </c>
      <c r="E101" s="183">
        <v>1.27536</v>
      </c>
      <c r="F101" s="183">
        <v>0</v>
      </c>
      <c r="G101" s="184">
        <f>E101*F101</f>
        <v>0</v>
      </c>
      <c r="O101" s="178">
        <v>2</v>
      </c>
      <c r="AA101" s="153">
        <v>8</v>
      </c>
      <c r="AB101" s="153">
        <v>0</v>
      </c>
      <c r="AC101" s="153">
        <v>3</v>
      </c>
      <c r="AZ101" s="153">
        <v>1</v>
      </c>
      <c r="BA101" s="153">
        <f>IF(AZ101=1,G101,0)</f>
        <v>0</v>
      </c>
      <c r="BB101" s="153">
        <f>IF(AZ101=2,G101,0)</f>
        <v>0</v>
      </c>
      <c r="BC101" s="153">
        <f>IF(AZ101=3,G101,0)</f>
        <v>0</v>
      </c>
      <c r="BD101" s="153">
        <f>IF(AZ101=4,G101,0)</f>
        <v>0</v>
      </c>
      <c r="BE101" s="153">
        <f>IF(AZ101=5,G101,0)</f>
        <v>0</v>
      </c>
      <c r="CA101" s="185">
        <v>8</v>
      </c>
      <c r="CB101" s="185">
        <v>0</v>
      </c>
      <c r="CZ101" s="153">
        <v>0</v>
      </c>
    </row>
    <row r="102" spans="1:104" x14ac:dyDescent="0.2">
      <c r="A102" s="198"/>
      <c r="B102" s="199" t="s">
        <v>73</v>
      </c>
      <c r="C102" s="200" t="str">
        <f>CONCATENATE(B92," ",C92)</f>
        <v>D96 Přesuny suti a vybouraných hmot</v>
      </c>
      <c r="D102" s="201"/>
      <c r="E102" s="202"/>
      <c r="F102" s="203"/>
      <c r="G102" s="204">
        <f>SUM(G92:G101)</f>
        <v>0</v>
      </c>
      <c r="O102" s="178">
        <v>4</v>
      </c>
      <c r="BA102" s="205">
        <f>SUM(BA92:BA101)</f>
        <v>0</v>
      </c>
      <c r="BB102" s="205">
        <f>SUM(BB92:BB101)</f>
        <v>0</v>
      </c>
      <c r="BC102" s="205">
        <f>SUM(BC92:BC101)</f>
        <v>0</v>
      </c>
      <c r="BD102" s="205">
        <f>SUM(BD92:BD101)</f>
        <v>0</v>
      </c>
      <c r="BE102" s="205">
        <f>SUM(BE92:BE101)</f>
        <v>0</v>
      </c>
    </row>
    <row r="103" spans="1:104" x14ac:dyDescent="0.2">
      <c r="E103" s="153"/>
    </row>
    <row r="104" spans="1:104" x14ac:dyDescent="0.2">
      <c r="E104" s="153"/>
    </row>
    <row r="105" spans="1:104" x14ac:dyDescent="0.2">
      <c r="E105" s="153"/>
    </row>
    <row r="106" spans="1:104" x14ac:dyDescent="0.2">
      <c r="E106" s="153"/>
    </row>
    <row r="107" spans="1:104" x14ac:dyDescent="0.2">
      <c r="E107" s="153"/>
    </row>
    <row r="108" spans="1:104" x14ac:dyDescent="0.2">
      <c r="E108" s="153"/>
    </row>
    <row r="109" spans="1:104" x14ac:dyDescent="0.2">
      <c r="E109" s="153"/>
    </row>
    <row r="110" spans="1:104" x14ac:dyDescent="0.2">
      <c r="E110" s="153"/>
    </row>
    <row r="111" spans="1:104" x14ac:dyDescent="0.2">
      <c r="E111" s="153"/>
    </row>
    <row r="112" spans="1:104" x14ac:dyDescent="0.2">
      <c r="E112" s="153"/>
    </row>
    <row r="113" spans="5:5" x14ac:dyDescent="0.2">
      <c r="E113" s="153"/>
    </row>
    <row r="114" spans="5:5" x14ac:dyDescent="0.2">
      <c r="E114" s="153"/>
    </row>
    <row r="115" spans="5:5" x14ac:dyDescent="0.2">
      <c r="E115" s="153"/>
    </row>
    <row r="116" spans="5:5" x14ac:dyDescent="0.2">
      <c r="E116" s="153"/>
    </row>
    <row r="117" spans="5:5" x14ac:dyDescent="0.2">
      <c r="E117" s="153"/>
    </row>
    <row r="118" spans="5:5" x14ac:dyDescent="0.2">
      <c r="E118" s="153"/>
    </row>
    <row r="119" spans="5:5" x14ac:dyDescent="0.2">
      <c r="E119" s="153"/>
    </row>
    <row r="120" spans="5:5" x14ac:dyDescent="0.2">
      <c r="E120" s="153"/>
    </row>
    <row r="121" spans="5:5" x14ac:dyDescent="0.2">
      <c r="E121" s="153"/>
    </row>
    <row r="122" spans="5:5" x14ac:dyDescent="0.2">
      <c r="E122" s="153"/>
    </row>
    <row r="123" spans="5:5" x14ac:dyDescent="0.2">
      <c r="E123" s="153"/>
    </row>
    <row r="124" spans="5:5" x14ac:dyDescent="0.2">
      <c r="E124" s="153"/>
    </row>
    <row r="125" spans="5:5" x14ac:dyDescent="0.2">
      <c r="E125" s="153"/>
    </row>
    <row r="126" spans="5:5" x14ac:dyDescent="0.2">
      <c r="E126" s="153"/>
    </row>
    <row r="127" spans="5:5" x14ac:dyDescent="0.2">
      <c r="E127" s="153"/>
    </row>
    <row r="128" spans="5:5" x14ac:dyDescent="0.2">
      <c r="E128" s="153"/>
    </row>
    <row r="129" spans="5:5" x14ac:dyDescent="0.2">
      <c r="E129" s="153"/>
    </row>
    <row r="130" spans="5:5" x14ac:dyDescent="0.2">
      <c r="E130" s="153"/>
    </row>
    <row r="131" spans="5:5" x14ac:dyDescent="0.2">
      <c r="E131" s="153"/>
    </row>
    <row r="132" spans="5:5" x14ac:dyDescent="0.2">
      <c r="E132" s="153"/>
    </row>
    <row r="133" spans="5:5" x14ac:dyDescent="0.2">
      <c r="E133" s="153"/>
    </row>
    <row r="134" spans="5:5" x14ac:dyDescent="0.2">
      <c r="E134" s="153"/>
    </row>
    <row r="135" spans="5:5" x14ac:dyDescent="0.2">
      <c r="E135" s="153"/>
    </row>
    <row r="136" spans="5:5" x14ac:dyDescent="0.2">
      <c r="E136" s="153"/>
    </row>
    <row r="137" spans="5:5" x14ac:dyDescent="0.2">
      <c r="E137" s="153"/>
    </row>
    <row r="138" spans="5:5" x14ac:dyDescent="0.2">
      <c r="E138" s="153"/>
    </row>
    <row r="139" spans="5:5" x14ac:dyDescent="0.2">
      <c r="E139" s="153"/>
    </row>
    <row r="140" spans="5:5" x14ac:dyDescent="0.2">
      <c r="E140" s="153"/>
    </row>
    <row r="141" spans="5:5" x14ac:dyDescent="0.2">
      <c r="E141" s="153"/>
    </row>
    <row r="142" spans="5:5" x14ac:dyDescent="0.2">
      <c r="E142" s="153"/>
    </row>
    <row r="143" spans="5:5" x14ac:dyDescent="0.2">
      <c r="E143" s="153"/>
    </row>
    <row r="144" spans="5:5" x14ac:dyDescent="0.2">
      <c r="E144" s="153"/>
    </row>
    <row r="145" spans="5:5" x14ac:dyDescent="0.2">
      <c r="E145" s="153"/>
    </row>
    <row r="146" spans="5:5" x14ac:dyDescent="0.2">
      <c r="E146" s="153"/>
    </row>
    <row r="147" spans="5:5" x14ac:dyDescent="0.2">
      <c r="E147" s="153"/>
    </row>
    <row r="148" spans="5:5" x14ac:dyDescent="0.2">
      <c r="E148" s="153"/>
    </row>
    <row r="149" spans="5:5" x14ac:dyDescent="0.2">
      <c r="E149" s="153"/>
    </row>
    <row r="150" spans="5:5" x14ac:dyDescent="0.2">
      <c r="E150" s="153"/>
    </row>
    <row r="151" spans="5:5" x14ac:dyDescent="0.2">
      <c r="E151" s="153"/>
    </row>
    <row r="152" spans="5:5" x14ac:dyDescent="0.2">
      <c r="E152" s="153"/>
    </row>
    <row r="153" spans="5:5" x14ac:dyDescent="0.2">
      <c r="E153" s="153"/>
    </row>
    <row r="154" spans="5:5" x14ac:dyDescent="0.2">
      <c r="E154" s="153"/>
    </row>
    <row r="155" spans="5:5" x14ac:dyDescent="0.2">
      <c r="E155" s="153"/>
    </row>
    <row r="156" spans="5:5" x14ac:dyDescent="0.2">
      <c r="E156" s="153"/>
    </row>
    <row r="157" spans="5:5" x14ac:dyDescent="0.2">
      <c r="E157" s="153"/>
    </row>
    <row r="158" spans="5:5" x14ac:dyDescent="0.2">
      <c r="E158" s="153"/>
    </row>
    <row r="159" spans="5:5" x14ac:dyDescent="0.2">
      <c r="E159" s="153"/>
    </row>
    <row r="160" spans="5:5" x14ac:dyDescent="0.2">
      <c r="E160" s="153"/>
    </row>
    <row r="161" spans="1:7" x14ac:dyDescent="0.2">
      <c r="A161" s="206"/>
      <c r="B161" s="206"/>
    </row>
    <row r="162" spans="1:7" x14ac:dyDescent="0.2">
      <c r="C162" s="208"/>
      <c r="D162" s="208"/>
      <c r="E162" s="209"/>
      <c r="F162" s="208"/>
      <c r="G162" s="210"/>
    </row>
    <row r="163" spans="1:7" x14ac:dyDescent="0.2">
      <c r="A163" s="206"/>
      <c r="B163" s="206"/>
    </row>
  </sheetData>
  <mergeCells count="41">
    <mergeCell ref="C94:D94"/>
    <mergeCell ref="C78:D78"/>
    <mergeCell ref="C84:D84"/>
    <mergeCell ref="C85:D85"/>
    <mergeCell ref="C87:D87"/>
    <mergeCell ref="C88:D88"/>
    <mergeCell ref="C89:D89"/>
    <mergeCell ref="C61:D61"/>
    <mergeCell ref="C63:G63"/>
    <mergeCell ref="C64:D64"/>
    <mergeCell ref="C66:D66"/>
    <mergeCell ref="C68:D68"/>
    <mergeCell ref="C70:G70"/>
    <mergeCell ref="C71:D71"/>
    <mergeCell ref="C73:D73"/>
    <mergeCell ref="C49:D49"/>
    <mergeCell ref="C51:D51"/>
    <mergeCell ref="C52:D52"/>
    <mergeCell ref="C54:G54"/>
    <mergeCell ref="C55:D55"/>
    <mergeCell ref="C56:D56"/>
    <mergeCell ref="C41:G41"/>
    <mergeCell ref="C42:G42"/>
    <mergeCell ref="C43:D43"/>
    <mergeCell ref="C44:D44"/>
    <mergeCell ref="C46:D46"/>
    <mergeCell ref="C48:D48"/>
    <mergeCell ref="C33:D33"/>
    <mergeCell ref="C35:D35"/>
    <mergeCell ref="C36:D36"/>
    <mergeCell ref="C38:G38"/>
    <mergeCell ref="C39:G39"/>
    <mergeCell ref="C40:G40"/>
    <mergeCell ref="C28:G28"/>
    <mergeCell ref="C29:D29"/>
    <mergeCell ref="C30:D30"/>
    <mergeCell ref="C32:D32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</dc:creator>
  <cp:lastModifiedBy>Jana</cp:lastModifiedBy>
  <dcterms:created xsi:type="dcterms:W3CDTF">2020-02-27T15:19:50Z</dcterms:created>
  <dcterms:modified xsi:type="dcterms:W3CDTF">2020-02-27T15:20:38Z</dcterms:modified>
</cp:coreProperties>
</file>